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01" windowWidth="19065" windowHeight="8865" tabRatio="722" activeTab="1"/>
  </bookViews>
  <sheets>
    <sheet name="VHČ" sheetId="1" r:id="rId1"/>
    <sheet name="Hlavní činnost" sheetId="2" r:id="rId2"/>
  </sheets>
  <definedNames/>
  <calcPr fullCalcOnLoad="1"/>
</workbook>
</file>

<file path=xl/sharedStrings.xml><?xml version="1.0" encoding="utf-8"?>
<sst xmlns="http://schemas.openxmlformats.org/spreadsheetml/2006/main" count="271" uniqueCount="240">
  <si>
    <t>Kč</t>
  </si>
  <si>
    <t>Daň z přidané hodnoty</t>
  </si>
  <si>
    <t>Místní poplatky</t>
  </si>
  <si>
    <t>Hřbitovní poplatky</t>
  </si>
  <si>
    <t>Celkem</t>
  </si>
  <si>
    <t>Volný čas dětí - příspěvky</t>
  </si>
  <si>
    <t>Protipožární ochrana</t>
  </si>
  <si>
    <t>Pojištění majetku</t>
  </si>
  <si>
    <t>Obsah činnosti</t>
  </si>
  <si>
    <t>ORJ</t>
  </si>
  <si>
    <t>Tržby</t>
  </si>
  <si>
    <t>Náklady</t>
  </si>
  <si>
    <t>Hospodářský výsledek</t>
  </si>
  <si>
    <t>Doprava</t>
  </si>
  <si>
    <t>902</t>
  </si>
  <si>
    <t>Kopírka</t>
  </si>
  <si>
    <t>904</t>
  </si>
  <si>
    <t>Nájem z bytů</t>
  </si>
  <si>
    <t>905</t>
  </si>
  <si>
    <t>Nájem z nebytových prostor</t>
  </si>
  <si>
    <t>906</t>
  </si>
  <si>
    <t>Vydavatelská činnost</t>
  </si>
  <si>
    <t>908</t>
  </si>
  <si>
    <t>Hospodaření v lesích</t>
  </si>
  <si>
    <t>909</t>
  </si>
  <si>
    <t>Nájemné v ZŠ</t>
  </si>
  <si>
    <t>910</t>
  </si>
  <si>
    <t>Prodej propagačního zboží</t>
  </si>
  <si>
    <t>911</t>
  </si>
  <si>
    <t>Popelnice</t>
  </si>
  <si>
    <t>912</t>
  </si>
  <si>
    <t>Plastové pytle</t>
  </si>
  <si>
    <t>913</t>
  </si>
  <si>
    <t>Služby BH - čp. 181</t>
  </si>
  <si>
    <t>915</t>
  </si>
  <si>
    <t>DPS - nájem</t>
  </si>
  <si>
    <t>917</t>
  </si>
  <si>
    <t>DPS - služby</t>
  </si>
  <si>
    <t>918</t>
  </si>
  <si>
    <t>Nájem z pozemků</t>
  </si>
  <si>
    <t>919</t>
  </si>
  <si>
    <t>Pronájem sloupů VO - reklama</t>
  </si>
  <si>
    <t>920</t>
  </si>
  <si>
    <t>Odvoz a uložení komunál. odpadu</t>
  </si>
  <si>
    <t>921</t>
  </si>
  <si>
    <t>Pronájem majetku</t>
  </si>
  <si>
    <t>923</t>
  </si>
  <si>
    <t>Pronájem kanalizace - VaK</t>
  </si>
  <si>
    <t>924</t>
  </si>
  <si>
    <t>Hospodářský výsledek za VHČ celkem:</t>
  </si>
  <si>
    <t>Pečovatelské služby, DPS</t>
  </si>
  <si>
    <t>Rozpočtové příjmy:</t>
  </si>
  <si>
    <t>Položka</t>
  </si>
  <si>
    <t>Daň z příjmu fyzických osob ze závislé činnosti</t>
  </si>
  <si>
    <t>Daň z příjmu fyzických osob ze SVČ</t>
  </si>
  <si>
    <t>Daň z příjmu právnických osob</t>
  </si>
  <si>
    <t>Daň z nemovitosti</t>
  </si>
  <si>
    <t>Poplatek za likvidaci komunálního odpadu</t>
  </si>
  <si>
    <t>Poplatek ze psů</t>
  </si>
  <si>
    <t>Poplatek za užívání veřejného prostranství</t>
  </si>
  <si>
    <t>Poplatek za povolení vjezdu do chráněné oblasti</t>
  </si>
  <si>
    <t>Správní poplatky</t>
  </si>
  <si>
    <t>Příjmy finančních operací - úroky</t>
  </si>
  <si>
    <t>Dividendy - akcie VaK</t>
  </si>
  <si>
    <t>Rozpočtové výdaje:</t>
  </si>
  <si>
    <t>Útulek pro psy</t>
  </si>
  <si>
    <t>Silnice</t>
  </si>
  <si>
    <t>Dopravní obslužnost</t>
  </si>
  <si>
    <t>Voda - SADKA, veřejné studně, hydrant</t>
  </si>
  <si>
    <t>Vodovod - půjčka VaK a.s.</t>
  </si>
  <si>
    <t>Kanalizace - údržba</t>
  </si>
  <si>
    <t>Ostatní činnost v kultuře (vč. kroniky)</t>
  </si>
  <si>
    <t>Veřejný rozhlas - údržba, popl. OSA</t>
  </si>
  <si>
    <t>Sdělovací prostředky - Sadské noviny</t>
  </si>
  <si>
    <t>SPOZ - věcné a peněžní dary</t>
  </si>
  <si>
    <t>Dětská hřiště</t>
  </si>
  <si>
    <t>Veřejné osvětlení</t>
  </si>
  <si>
    <t>Hřbitov</t>
  </si>
  <si>
    <t>Dotace svazku obcí KERSKO</t>
  </si>
  <si>
    <t>Nebezpečné odpady</t>
  </si>
  <si>
    <t>Komunální odpady</t>
  </si>
  <si>
    <t>Separace odpadů</t>
  </si>
  <si>
    <t>Chráněná oblast - JEZERO</t>
  </si>
  <si>
    <t>Rekultivace skládky - rozbor podzemních vod</t>
  </si>
  <si>
    <t>Péče o vzhled města a veřejnou zeleň</t>
  </si>
  <si>
    <t>Bezpečnost a veřejný pořádek - MP</t>
  </si>
  <si>
    <t>Požární ochrana - SDH</t>
  </si>
  <si>
    <t>Zastupitelstvo</t>
  </si>
  <si>
    <t>Činnost místní správy</t>
  </si>
  <si>
    <t>Výdaje finančních operací</t>
  </si>
  <si>
    <t>* osobní výdaje</t>
  </si>
  <si>
    <t>* věcné výdaje</t>
  </si>
  <si>
    <t>Financování:</t>
  </si>
  <si>
    <t>Separace odpadu - náhrada EKO KOM</t>
  </si>
  <si>
    <t>Internet, trhy</t>
  </si>
  <si>
    <t>Cestovní ruch (propagační materiál)</t>
  </si>
  <si>
    <t>MŠ - neinvestiční příspěvek na činnost</t>
  </si>
  <si>
    <t>ZŠ - neinvestiční příspěvek na činnost</t>
  </si>
  <si>
    <t>KIC - neinvestiční příspěvek na činnost</t>
  </si>
  <si>
    <t>Pomoc zdravotně postiženým - příspěvek</t>
  </si>
  <si>
    <t>Ostatní odpad (rostlinný)</t>
  </si>
  <si>
    <r>
      <t>Peněžní fondy:</t>
    </r>
    <r>
      <rPr>
        <sz val="12"/>
        <rFont val="Arial"/>
        <family val="2"/>
      </rPr>
      <t xml:space="preserve"> (výše příspěvků dle vnitřních předpisů Městského úřadu)</t>
    </r>
  </si>
  <si>
    <r>
      <t xml:space="preserve">2) </t>
    </r>
    <r>
      <rPr>
        <b/>
        <sz val="12"/>
        <rFont val="Arial"/>
        <family val="2"/>
      </rPr>
      <t>Fond poskytování příspěvku na ošacení:</t>
    </r>
    <r>
      <rPr>
        <sz val="12"/>
        <rFont val="Arial"/>
        <family val="2"/>
      </rPr>
      <t xml:space="preserve"> tvorba a použití je součástí </t>
    </r>
  </si>
  <si>
    <t>…………………………………………</t>
  </si>
  <si>
    <t xml:space="preserve">   PaedDr. Cecilie Pajkrtová</t>
  </si>
  <si>
    <t>Projednáno v</t>
  </si>
  <si>
    <t>Daň z příjmu fyzických osob z kapitálových výnosů</t>
  </si>
  <si>
    <t>SP - matrika</t>
  </si>
  <si>
    <t>SP - hrací automaty</t>
  </si>
  <si>
    <t>SP - evidence obyvatel</t>
  </si>
  <si>
    <t>SP - výpis z katastru nemovitostí</t>
  </si>
  <si>
    <t>SP - výpis z rejstříku trestů</t>
  </si>
  <si>
    <t>SP - výpis z obchodního rejstříku</t>
  </si>
  <si>
    <t>SP - stavební úřad</t>
  </si>
  <si>
    <t>CELKEM  PŘÍJMY</t>
  </si>
  <si>
    <t>Finanční vztahy k příspěvkovým organizacím</t>
  </si>
  <si>
    <t>Ostatní příspěvky, dotace, dary</t>
  </si>
  <si>
    <t>SEMIRAMIS - protidrogová prevence</t>
  </si>
  <si>
    <t>Splátka úvěru ČS (ZŠ, komunikace)</t>
  </si>
  <si>
    <t>Běžné výdaje, správa majetku, investice</t>
  </si>
  <si>
    <t>Územní rozvoj - dílna, projekty, majetek</t>
  </si>
  <si>
    <t>CELKEM  VÝDAJE</t>
  </si>
  <si>
    <t>Městský rozhlas - komerční hlášení</t>
  </si>
  <si>
    <t>926</t>
  </si>
  <si>
    <t>Nebyt.hospodářství (srážková voda)</t>
  </si>
  <si>
    <t xml:space="preserve">Rekapitulace </t>
  </si>
  <si>
    <t>Splátka úvěru ze SFRB</t>
  </si>
  <si>
    <t>SPOZ - materiál</t>
  </si>
  <si>
    <t>Při sestavování rozpočtu byla současně provedena předběžná řídící finanční kontrola.</t>
  </si>
  <si>
    <t>PaedDr. Cecilie Pajkrtová</t>
  </si>
  <si>
    <t xml:space="preserve">                   starostka</t>
  </si>
  <si>
    <r>
      <t xml:space="preserve">Sdruž. prostř. - SDH - </t>
    </r>
    <r>
      <rPr>
        <sz val="10"/>
        <rFont val="Arial"/>
        <family val="2"/>
      </rPr>
      <t>Třebestovice, Sokoleč, Milčice</t>
    </r>
  </si>
  <si>
    <t>Příspěvek žadatelů na změnu územního plánu</t>
  </si>
  <si>
    <t>Bytové hosp. (předpl.náj. Čp.181 + zápočet)</t>
  </si>
  <si>
    <t>FRB - úrok z úvěru od SFRB</t>
  </si>
  <si>
    <t>Fond Zlatého pruhu Polabí</t>
  </si>
  <si>
    <t>MAS Podlipansko</t>
  </si>
  <si>
    <t>Splátka půjčky Města do FRB</t>
  </si>
  <si>
    <t xml:space="preserve">                                rozpočtu ve výši 12.000 Kč</t>
  </si>
  <si>
    <t>Provoz veřejného WC</t>
  </si>
  <si>
    <t>927</t>
  </si>
  <si>
    <t xml:space="preserve">Rozpočet vychází z výhledu na roky 2012 - 2013 schváleného </t>
  </si>
  <si>
    <t>SP - výpis z živnostenského rejstříku</t>
  </si>
  <si>
    <t>SP - výpis z bodového rejstříku trestů</t>
  </si>
  <si>
    <t>SP - rybářské lístky</t>
  </si>
  <si>
    <t xml:space="preserve">                             - životní jubileum - 2.000 Kč</t>
  </si>
  <si>
    <t>Vedlejší hospodářská činnost Města Sadská – rozpočet na rok 2013</t>
  </si>
  <si>
    <t>Rozpočet Města Sadská na rok 2013</t>
  </si>
  <si>
    <t xml:space="preserve">zastupitelstvem dne 21. 09. 2011 a jeho úpravy na rok 2013. </t>
  </si>
  <si>
    <t>Název</t>
  </si>
  <si>
    <t>§</t>
  </si>
  <si>
    <t>pol.</t>
  </si>
  <si>
    <t>1111</t>
  </si>
  <si>
    <t>1112</t>
  </si>
  <si>
    <t>Daňové příjmy</t>
  </si>
  <si>
    <t>1113</t>
  </si>
  <si>
    <t>1121</t>
  </si>
  <si>
    <t>1211</t>
  </si>
  <si>
    <t>1511</t>
  </si>
  <si>
    <t>1340</t>
  </si>
  <si>
    <t>1341</t>
  </si>
  <si>
    <t>1343</t>
  </si>
  <si>
    <t>1346</t>
  </si>
  <si>
    <t>1361</t>
  </si>
  <si>
    <t>Transfer ze SR na výkon státní správy</t>
  </si>
  <si>
    <t>3632</t>
  </si>
  <si>
    <t>3725</t>
  </si>
  <si>
    <t>6310</t>
  </si>
  <si>
    <t>Příjmy z vlastní činnosti a ostatní nedaňové příjmy</t>
  </si>
  <si>
    <t xml:space="preserve">Prodej pozemku </t>
  </si>
  <si>
    <t>Kapitálové příjmy</t>
  </si>
  <si>
    <t>Splátky půjček občanům</t>
  </si>
  <si>
    <t>Úrok z půjček obyvatelům</t>
  </si>
  <si>
    <t>Splátka půjčky Města</t>
  </si>
  <si>
    <t>Fond rozvoje bydlení - splátky půjček</t>
  </si>
  <si>
    <t>§ / pol.</t>
  </si>
  <si>
    <t>1014</t>
  </si>
  <si>
    <t>2141</t>
  </si>
  <si>
    <t>2143</t>
  </si>
  <si>
    <t>2212</t>
  </si>
  <si>
    <t>2219</t>
  </si>
  <si>
    <t>Chodníky, cesty,  parkoviště</t>
  </si>
  <si>
    <t>Cyklostezka K.Lhota - Sadská - podíl města</t>
  </si>
  <si>
    <t>2221</t>
  </si>
  <si>
    <t>Oprava autobusového nádraží Husínek</t>
  </si>
  <si>
    <t>2242</t>
  </si>
  <si>
    <t>Studie na opravy a údržbu nádraží ČD</t>
  </si>
  <si>
    <t>2310</t>
  </si>
  <si>
    <t>2321</t>
  </si>
  <si>
    <t>3111</t>
  </si>
  <si>
    <t>Budova MŠ - opravy a údržba</t>
  </si>
  <si>
    <t>Mateřská škola - zřízení 5. oddělení</t>
  </si>
  <si>
    <t>3113</t>
  </si>
  <si>
    <t>Budova ZŠ - opravy a údržba</t>
  </si>
  <si>
    <t>3319</t>
  </si>
  <si>
    <t>3341</t>
  </si>
  <si>
    <t>3349</t>
  </si>
  <si>
    <t>3399</t>
  </si>
  <si>
    <t>3392</t>
  </si>
  <si>
    <t>3412</t>
  </si>
  <si>
    <t>3421</t>
  </si>
  <si>
    <t>3549</t>
  </si>
  <si>
    <t>3543</t>
  </si>
  <si>
    <t>3611</t>
  </si>
  <si>
    <t>3612</t>
  </si>
  <si>
    <t>Bytové hospodářství - demolice čp. 905</t>
  </si>
  <si>
    <t>Bytové hospodářství - náklady privatizace čp. 256</t>
  </si>
  <si>
    <t>3613</t>
  </si>
  <si>
    <t>3631</t>
  </si>
  <si>
    <t>3635</t>
  </si>
  <si>
    <t>Změna územního plánu - doplatek dle smlouvy</t>
  </si>
  <si>
    <t>3639</t>
  </si>
  <si>
    <t>3721</t>
  </si>
  <si>
    <t>3722</t>
  </si>
  <si>
    <t>3723</t>
  </si>
  <si>
    <t>3742</t>
  </si>
  <si>
    <t>3743</t>
  </si>
  <si>
    <t>3744</t>
  </si>
  <si>
    <t>3745</t>
  </si>
  <si>
    <t>Péče o vzhled města - vysavač listí + sekačka</t>
  </si>
  <si>
    <t>4351</t>
  </si>
  <si>
    <t>5311</t>
  </si>
  <si>
    <t>5512</t>
  </si>
  <si>
    <t>Požární ochrana - náhradní vozidlo za Avii K30</t>
  </si>
  <si>
    <t>6112</t>
  </si>
  <si>
    <t>6171</t>
  </si>
  <si>
    <t>6320</t>
  </si>
  <si>
    <t>6330</t>
  </si>
  <si>
    <t>8124</t>
  </si>
  <si>
    <t>8115</t>
  </si>
  <si>
    <t xml:space="preserve">    z toho               - příspěvek na stravenky - 101.000 Kč</t>
  </si>
  <si>
    <t xml:space="preserve">                             - příspěvek na životní pojištění - 87.000 Kč</t>
  </si>
  <si>
    <r>
      <t xml:space="preserve">1) </t>
    </r>
    <r>
      <rPr>
        <b/>
        <sz val="12"/>
        <rFont val="Arial"/>
        <family val="2"/>
      </rPr>
      <t>Sociální fond:</t>
    </r>
    <r>
      <rPr>
        <sz val="12"/>
        <rFont val="Arial"/>
        <family val="2"/>
      </rPr>
      <t xml:space="preserve"> tvorba a použití je součástí rozpočtu ve výši 190.000 Kč</t>
    </r>
  </si>
  <si>
    <t>starostka</t>
  </si>
  <si>
    <t>Převod finančních prostředků z roku 2012</t>
  </si>
  <si>
    <t xml:space="preserve">RM dne 28. 11. 2012 </t>
  </si>
  <si>
    <t>FV dne 06. 12. 2012</t>
  </si>
  <si>
    <t xml:space="preserve">ZM dne 19. 12. 2012 </t>
  </si>
  <si>
    <t>RM dne 28. 11. 2012</t>
  </si>
  <si>
    <t>ZM dne 19. 12. 2012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</si>
</sst>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1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2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/>
    </border>
    <border>
      <left style="medium">
        <color indexed="8"/>
      </left>
      <right style="medium">
        <color indexed="8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double"/>
    </border>
    <border>
      <left style="thin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thin"/>
      <right style="medium">
        <color indexed="8"/>
      </right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0" fontId="7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49" fontId="4" fillId="0" borderId="1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4" fillId="0" borderId="3" xfId="0" applyFont="1" applyBorder="1" applyAlignment="1">
      <alignment/>
    </xf>
    <xf numFmtId="49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4" fontId="5" fillId="3" borderId="8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4" fillId="0" borderId="9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8" fillId="4" borderId="12" xfId="0" applyFont="1" applyFill="1" applyBorder="1" applyAlignment="1">
      <alignment horizontal="center"/>
    </xf>
    <xf numFmtId="3" fontId="5" fillId="0" borderId="13" xfId="0" applyNumberFormat="1" applyFont="1" applyBorder="1" applyAlignment="1">
      <alignment/>
    </xf>
    <xf numFmtId="3" fontId="5" fillId="4" borderId="12" xfId="0" applyNumberFormat="1" applyFont="1" applyFill="1" applyBorder="1" applyAlignment="1">
      <alignment/>
    </xf>
    <xf numFmtId="3" fontId="4" fillId="0" borderId="13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4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4" borderId="15" xfId="0" applyFont="1" applyFill="1" applyBorder="1" applyAlignment="1">
      <alignment horizontal="center"/>
    </xf>
    <xf numFmtId="3" fontId="5" fillId="5" borderId="12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3" fontId="4" fillId="0" borderId="9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0" fontId="8" fillId="0" borderId="0" xfId="0" applyFont="1" applyAlignment="1">
      <alignment/>
    </xf>
    <xf numFmtId="3" fontId="5" fillId="4" borderId="13" xfId="0" applyNumberFormat="1" applyFont="1" applyFill="1" applyBorder="1" applyAlignment="1">
      <alignment/>
    </xf>
    <xf numFmtId="0" fontId="4" fillId="0" borderId="2" xfId="0" applyFont="1" applyBorder="1" applyAlignment="1">
      <alignment/>
    </xf>
    <xf numFmtId="49" fontId="4" fillId="0" borderId="2" xfId="0" applyNumberFormat="1" applyFont="1" applyBorder="1" applyAlignment="1">
      <alignment horizontal="center"/>
    </xf>
    <xf numFmtId="0" fontId="4" fillId="0" borderId="17" xfId="0" applyFont="1" applyBorder="1" applyAlignment="1">
      <alignment/>
    </xf>
    <xf numFmtId="49" fontId="4" fillId="0" borderId="17" xfId="0" applyNumberFormat="1" applyFont="1" applyBorder="1" applyAlignment="1">
      <alignment horizontal="center"/>
    </xf>
    <xf numFmtId="4" fontId="5" fillId="3" borderId="18" xfId="0" applyNumberFormat="1" applyFont="1" applyFill="1" applyBorder="1" applyAlignment="1">
      <alignment/>
    </xf>
    <xf numFmtId="4" fontId="5" fillId="3" borderId="19" xfId="0" applyNumberFormat="1" applyFont="1" applyFill="1" applyBorder="1" applyAlignment="1">
      <alignment horizontal="right"/>
    </xf>
    <xf numFmtId="4" fontId="10" fillId="0" borderId="20" xfId="0" applyNumberFormat="1" applyFont="1" applyBorder="1" applyAlignment="1">
      <alignment horizontal="right"/>
    </xf>
    <xf numFmtId="4" fontId="10" fillId="0" borderId="4" xfId="0" applyNumberFormat="1" applyFont="1" applyBorder="1" applyAlignment="1">
      <alignment horizontal="right"/>
    </xf>
    <xf numFmtId="4" fontId="10" fillId="0" borderId="21" xfId="0" applyNumberFormat="1" applyFont="1" applyBorder="1" applyAlignment="1">
      <alignment horizontal="right"/>
    </xf>
    <xf numFmtId="4" fontId="10" fillId="0" borderId="22" xfId="0" applyNumberFormat="1" applyFont="1" applyBorder="1" applyAlignment="1">
      <alignment horizontal="right"/>
    </xf>
    <xf numFmtId="4" fontId="10" fillId="0" borderId="23" xfId="0" applyNumberFormat="1" applyFont="1" applyBorder="1" applyAlignment="1">
      <alignment horizontal="right"/>
    </xf>
    <xf numFmtId="4" fontId="10" fillId="0" borderId="24" xfId="0" applyNumberFormat="1" applyFont="1" applyBorder="1" applyAlignment="1">
      <alignment horizontal="right"/>
    </xf>
    <xf numFmtId="4" fontId="10" fillId="0" borderId="25" xfId="0" applyNumberFormat="1" applyFont="1" applyBorder="1" applyAlignment="1">
      <alignment horizontal="right"/>
    </xf>
    <xf numFmtId="4" fontId="10" fillId="0" borderId="26" xfId="0" applyNumberFormat="1" applyFont="1" applyBorder="1" applyAlignment="1">
      <alignment horizontal="right"/>
    </xf>
    <xf numFmtId="4" fontId="10" fillId="0" borderId="27" xfId="0" applyNumberFormat="1" applyFont="1" applyBorder="1" applyAlignment="1">
      <alignment horizontal="right"/>
    </xf>
    <xf numFmtId="4" fontId="10" fillId="0" borderId="18" xfId="0" applyNumberFormat="1" applyFont="1" applyBorder="1" applyAlignment="1">
      <alignment horizontal="right"/>
    </xf>
    <xf numFmtId="4" fontId="10" fillId="0" borderId="28" xfId="0" applyNumberFormat="1" applyFont="1" applyBorder="1" applyAlignment="1">
      <alignment horizontal="right"/>
    </xf>
    <xf numFmtId="4" fontId="10" fillId="0" borderId="29" xfId="0" applyNumberFormat="1" applyFont="1" applyBorder="1" applyAlignment="1">
      <alignment horizontal="right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34" xfId="0" applyFont="1" applyBorder="1" applyAlignment="1">
      <alignment/>
    </xf>
    <xf numFmtId="0" fontId="8" fillId="4" borderId="35" xfId="0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36" xfId="0" applyFont="1" applyFill="1" applyBorder="1" applyAlignment="1">
      <alignment/>
    </xf>
    <xf numFmtId="3" fontId="4" fillId="0" borderId="37" xfId="0" applyNumberFormat="1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8" fillId="4" borderId="43" xfId="0" applyFont="1" applyFill="1" applyBorder="1" applyAlignment="1">
      <alignment horizontal="center"/>
    </xf>
    <xf numFmtId="0" fontId="8" fillId="4" borderId="44" xfId="0" applyFont="1" applyFill="1" applyBorder="1" applyAlignment="1">
      <alignment/>
    </xf>
    <xf numFmtId="0" fontId="4" fillId="0" borderId="45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9" fillId="0" borderId="46" xfId="0" applyNumberFormat="1" applyFont="1" applyBorder="1" applyAlignment="1">
      <alignment horizontal="center"/>
    </xf>
    <xf numFmtId="49" fontId="9" fillId="0" borderId="31" xfId="0" applyNumberFormat="1" applyFont="1" applyBorder="1" applyAlignment="1">
      <alignment horizontal="center"/>
    </xf>
    <xf numFmtId="49" fontId="9" fillId="0" borderId="32" xfId="0" applyNumberFormat="1" applyFont="1" applyBorder="1" applyAlignment="1">
      <alignment horizontal="center"/>
    </xf>
    <xf numFmtId="49" fontId="9" fillId="0" borderId="30" xfId="0" applyNumberFormat="1" applyFont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49" fontId="9" fillId="0" borderId="36" xfId="0" applyNumberFormat="1" applyFont="1" applyBorder="1" applyAlignment="1">
      <alignment horizontal="center"/>
    </xf>
    <xf numFmtId="0" fontId="9" fillId="0" borderId="36" xfId="0" applyFont="1" applyFill="1" applyBorder="1" applyAlignment="1">
      <alignment/>
    </xf>
    <xf numFmtId="0" fontId="9" fillId="0" borderId="32" xfId="0" applyFont="1" applyFill="1" applyBorder="1" applyAlignment="1">
      <alignment/>
    </xf>
    <xf numFmtId="0" fontId="9" fillId="0" borderId="47" xfId="0" applyFont="1" applyFill="1" applyBorder="1" applyAlignment="1">
      <alignment horizontal="center"/>
    </xf>
    <xf numFmtId="0" fontId="9" fillId="0" borderId="48" xfId="0" applyFont="1" applyFill="1" applyBorder="1" applyAlignment="1">
      <alignment horizontal="center"/>
    </xf>
    <xf numFmtId="0" fontId="9" fillId="0" borderId="31" xfId="0" applyFont="1" applyFill="1" applyBorder="1" applyAlignment="1">
      <alignment/>
    </xf>
    <xf numFmtId="0" fontId="9" fillId="0" borderId="49" xfId="0" applyFont="1" applyFill="1" applyBorder="1" applyAlignment="1">
      <alignment horizontal="center"/>
    </xf>
    <xf numFmtId="0" fontId="9" fillId="0" borderId="38" xfId="0" applyFont="1" applyFill="1" applyBorder="1" applyAlignment="1">
      <alignment/>
    </xf>
    <xf numFmtId="49" fontId="9" fillId="0" borderId="38" xfId="0" applyNumberFormat="1" applyFont="1" applyBorder="1" applyAlignment="1">
      <alignment horizontal="center"/>
    </xf>
    <xf numFmtId="0" fontId="9" fillId="0" borderId="5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" borderId="8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5" fillId="0" borderId="51" xfId="0" applyFont="1" applyBorder="1" applyAlignment="1">
      <alignment/>
    </xf>
    <xf numFmtId="0" fontId="0" fillId="0" borderId="52" xfId="0" applyBorder="1" applyAlignment="1">
      <alignment/>
    </xf>
    <xf numFmtId="0" fontId="0" fillId="0" borderId="44" xfId="0" applyBorder="1" applyAlignment="1">
      <alignment/>
    </xf>
    <xf numFmtId="0" fontId="5" fillId="4" borderId="51" xfId="0" applyFont="1" applyFill="1" applyBorder="1" applyAlignment="1">
      <alignment/>
    </xf>
    <xf numFmtId="49" fontId="9" fillId="0" borderId="53" xfId="0" applyNumberFormat="1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49" fontId="4" fillId="4" borderId="51" xfId="0" applyNumberFormat="1" applyFont="1" applyFill="1" applyBorder="1" applyAlignment="1">
      <alignment horizontal="center"/>
    </xf>
    <xf numFmtId="0" fontId="0" fillId="4" borderId="44" xfId="0" applyFill="1" applyBorder="1" applyAlignment="1">
      <alignment horizontal="center"/>
    </xf>
    <xf numFmtId="0" fontId="5" fillId="5" borderId="51" xfId="0" applyFont="1" applyFill="1" applyBorder="1" applyAlignment="1">
      <alignment/>
    </xf>
    <xf numFmtId="0" fontId="5" fillId="4" borderId="55" xfId="0" applyFont="1" applyFill="1" applyBorder="1" applyAlignment="1">
      <alignment/>
    </xf>
    <xf numFmtId="0" fontId="0" fillId="0" borderId="56" xfId="0" applyBorder="1" applyAlignment="1">
      <alignment/>
    </xf>
    <xf numFmtId="0" fontId="0" fillId="0" borderId="45" xfId="0" applyBorder="1" applyAlignment="1">
      <alignment/>
    </xf>
    <xf numFmtId="49" fontId="9" fillId="0" borderId="57" xfId="0" applyNumberFormat="1" applyFont="1" applyBorder="1" applyAlignment="1">
      <alignment horizontal="center" vertical="center"/>
    </xf>
    <xf numFmtId="49" fontId="9" fillId="0" borderId="58" xfId="0" applyNumberFormat="1" applyFont="1" applyBorder="1" applyAlignment="1">
      <alignment horizontal="center" vertical="center"/>
    </xf>
    <xf numFmtId="49" fontId="9" fillId="0" borderId="54" xfId="0" applyNumberFormat="1" applyFont="1" applyBorder="1" applyAlignment="1">
      <alignment horizontal="center" vertical="center"/>
    </xf>
    <xf numFmtId="49" fontId="9" fillId="0" borderId="53" xfId="0" applyNumberFormat="1" applyFont="1" applyFill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4" fillId="4" borderId="59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49" fontId="4" fillId="4" borderId="59" xfId="0" applyNumberFormat="1" applyFont="1" applyFill="1" applyBorder="1" applyAlignment="1">
      <alignment horizontal="center"/>
    </xf>
    <xf numFmtId="0" fontId="0" fillId="4" borderId="43" xfId="0" applyFill="1" applyBorder="1" applyAlignment="1">
      <alignment horizontal="center"/>
    </xf>
    <xf numFmtId="0" fontId="1" fillId="0" borderId="52" xfId="0" applyFont="1" applyBorder="1" applyAlignment="1">
      <alignment/>
    </xf>
    <xf numFmtId="0" fontId="1" fillId="0" borderId="44" xfId="0" applyFont="1" applyBorder="1" applyAlignment="1">
      <alignment/>
    </xf>
    <xf numFmtId="49" fontId="9" fillId="0" borderId="33" xfId="0" applyNumberFormat="1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25">
      <selection activeCell="A50" sqref="A50"/>
    </sheetView>
  </sheetViews>
  <sheetFormatPr defaultColWidth="9.140625" defaultRowHeight="12.75"/>
  <cols>
    <col min="1" max="1" width="35.8515625" style="0" customWidth="1"/>
    <col min="2" max="2" width="9.7109375" style="0" customWidth="1"/>
    <col min="3" max="3" width="16.00390625" style="0" customWidth="1"/>
    <col min="4" max="4" width="15.140625" style="0" customWidth="1"/>
    <col min="5" max="5" width="19.00390625" style="0" customWidth="1"/>
    <col min="6" max="6" width="1.421875" style="0" customWidth="1"/>
    <col min="7" max="16384" width="11.7109375" style="0" customWidth="1"/>
  </cols>
  <sheetData>
    <row r="1" spans="1:5" ht="12.75">
      <c r="A1" s="101"/>
      <c r="B1" s="101"/>
      <c r="C1" s="101"/>
      <c r="D1" s="101"/>
      <c r="E1" s="101"/>
    </row>
    <row r="3" spans="1:5" ht="18">
      <c r="A3" s="99" t="s">
        <v>146</v>
      </c>
      <c r="B3" s="99"/>
      <c r="C3" s="99"/>
      <c r="D3" s="99"/>
      <c r="E3" s="99"/>
    </row>
    <row r="4" spans="1:5" ht="18">
      <c r="A4" s="1"/>
      <c r="B4" s="1"/>
      <c r="C4" s="2"/>
      <c r="D4" s="2"/>
      <c r="E4" s="2"/>
    </row>
    <row r="5" spans="1:5" ht="15.75" thickBot="1">
      <c r="A5" s="2"/>
      <c r="B5" s="2"/>
      <c r="C5" s="2"/>
      <c r="D5" s="2"/>
      <c r="E5" s="2"/>
    </row>
    <row r="6" spans="1:5" ht="32.25" thickBot="1">
      <c r="A6" s="10" t="s">
        <v>8</v>
      </c>
      <c r="B6" s="11" t="s">
        <v>9</v>
      </c>
      <c r="C6" s="11" t="s">
        <v>10</v>
      </c>
      <c r="D6" s="12" t="s">
        <v>11</v>
      </c>
      <c r="E6" s="13" t="s">
        <v>12</v>
      </c>
    </row>
    <row r="7" spans="1:6" ht="15.75" thickTop="1">
      <c r="A7" s="3" t="s">
        <v>13</v>
      </c>
      <c r="B7" s="4" t="s">
        <v>14</v>
      </c>
      <c r="C7" s="45">
        <v>70000</v>
      </c>
      <c r="D7" s="46">
        <v>65000</v>
      </c>
      <c r="E7" s="47">
        <f>C7-D7</f>
        <v>5000</v>
      </c>
      <c r="F7" s="5"/>
    </row>
    <row r="8" spans="1:6" ht="15">
      <c r="A8" s="6" t="s">
        <v>15</v>
      </c>
      <c r="B8" s="7" t="s">
        <v>16</v>
      </c>
      <c r="C8" s="42">
        <v>6000</v>
      </c>
      <c r="D8" s="43">
        <v>6000</v>
      </c>
      <c r="E8" s="47">
        <f>C8-D8</f>
        <v>0</v>
      </c>
      <c r="F8" s="5"/>
    </row>
    <row r="9" spans="1:6" ht="15">
      <c r="A9" s="6" t="s">
        <v>17</v>
      </c>
      <c r="B9" s="7" t="s">
        <v>18</v>
      </c>
      <c r="C9" s="42">
        <v>1472000</v>
      </c>
      <c r="D9" s="43">
        <f>60000+40000+40000+40000+40000+80000+30000+30000+40000+80000+80000</f>
        <v>560000</v>
      </c>
      <c r="E9" s="44">
        <f>C9-D9</f>
        <v>912000</v>
      </c>
      <c r="F9" s="5"/>
    </row>
    <row r="10" spans="1:6" ht="15">
      <c r="A10" s="6" t="s">
        <v>19</v>
      </c>
      <c r="B10" s="7" t="s">
        <v>20</v>
      </c>
      <c r="C10" s="42">
        <v>470000</v>
      </c>
      <c r="D10" s="43">
        <v>240000</v>
      </c>
      <c r="E10" s="44">
        <f aca="true" t="shared" si="0" ref="E10:E26">C10-D10</f>
        <v>230000</v>
      </c>
      <c r="F10" s="5"/>
    </row>
    <row r="11" spans="1:6" ht="15">
      <c r="A11" s="6" t="s">
        <v>21</v>
      </c>
      <c r="B11" s="7" t="s">
        <v>22</v>
      </c>
      <c r="C11" s="42">
        <v>30000</v>
      </c>
      <c r="D11" s="43">
        <v>95000</v>
      </c>
      <c r="E11" s="44">
        <f t="shared" si="0"/>
        <v>-65000</v>
      </c>
      <c r="F11" s="5"/>
    </row>
    <row r="12" spans="1:6" ht="15">
      <c r="A12" s="6" t="s">
        <v>23</v>
      </c>
      <c r="B12" s="7" t="s">
        <v>24</v>
      </c>
      <c r="C12" s="42">
        <v>600000</v>
      </c>
      <c r="D12" s="43">
        <v>450000</v>
      </c>
      <c r="E12" s="44">
        <f t="shared" si="0"/>
        <v>150000</v>
      </c>
      <c r="F12" s="5"/>
    </row>
    <row r="13" spans="1:6" ht="15">
      <c r="A13" s="6" t="s">
        <v>25</v>
      </c>
      <c r="B13" s="7" t="s">
        <v>26</v>
      </c>
      <c r="C13" s="42">
        <v>270000</v>
      </c>
      <c r="D13" s="43">
        <v>0</v>
      </c>
      <c r="E13" s="44">
        <f t="shared" si="0"/>
        <v>270000</v>
      </c>
      <c r="F13" s="5"/>
    </row>
    <row r="14" spans="1:6" ht="15">
      <c r="A14" s="6" t="s">
        <v>27</v>
      </c>
      <c r="B14" s="7" t="s">
        <v>28</v>
      </c>
      <c r="C14" s="42">
        <v>3500</v>
      </c>
      <c r="D14" s="43">
        <v>3500</v>
      </c>
      <c r="E14" s="44">
        <f t="shared" si="0"/>
        <v>0</v>
      </c>
      <c r="F14" s="5"/>
    </row>
    <row r="15" spans="1:6" ht="15">
      <c r="A15" s="6" t="s">
        <v>29</v>
      </c>
      <c r="B15" s="7" t="s">
        <v>30</v>
      </c>
      <c r="C15" s="42">
        <v>20000</v>
      </c>
      <c r="D15" s="43">
        <v>20000</v>
      </c>
      <c r="E15" s="44">
        <f t="shared" si="0"/>
        <v>0</v>
      </c>
      <c r="F15" s="5"/>
    </row>
    <row r="16" spans="1:6" ht="15">
      <c r="A16" s="6" t="s">
        <v>31</v>
      </c>
      <c r="B16" s="7" t="s">
        <v>32</v>
      </c>
      <c r="C16" s="42">
        <v>1500</v>
      </c>
      <c r="D16" s="43">
        <v>1500</v>
      </c>
      <c r="E16" s="44">
        <f t="shared" si="0"/>
        <v>0</v>
      </c>
      <c r="F16" s="5"/>
    </row>
    <row r="17" spans="1:6" ht="15">
      <c r="A17" s="6" t="s">
        <v>33</v>
      </c>
      <c r="B17" s="7" t="s">
        <v>34</v>
      </c>
      <c r="C17" s="42">
        <v>6000</v>
      </c>
      <c r="D17" s="43">
        <v>6000</v>
      </c>
      <c r="E17" s="44">
        <f t="shared" si="0"/>
        <v>0</v>
      </c>
      <c r="F17" s="5"/>
    </row>
    <row r="18" spans="1:6" ht="15">
      <c r="A18" s="6" t="s">
        <v>35</v>
      </c>
      <c r="B18" s="7" t="s">
        <v>36</v>
      </c>
      <c r="C18" s="42">
        <v>310000</v>
      </c>
      <c r="D18" s="43">
        <v>250000</v>
      </c>
      <c r="E18" s="44">
        <f t="shared" si="0"/>
        <v>60000</v>
      </c>
      <c r="F18" s="5"/>
    </row>
    <row r="19" spans="1:6" ht="15">
      <c r="A19" s="6" t="s">
        <v>37</v>
      </c>
      <c r="B19" s="7" t="s">
        <v>38</v>
      </c>
      <c r="C19" s="42">
        <v>52000</v>
      </c>
      <c r="D19" s="43">
        <v>52000</v>
      </c>
      <c r="E19" s="44">
        <f t="shared" si="0"/>
        <v>0</v>
      </c>
      <c r="F19" s="5"/>
    </row>
    <row r="20" spans="1:6" ht="15">
      <c r="A20" s="6" t="s">
        <v>39</v>
      </c>
      <c r="B20" s="7" t="s">
        <v>40</v>
      </c>
      <c r="C20" s="42">
        <v>150000</v>
      </c>
      <c r="D20" s="43">
        <v>0</v>
      </c>
      <c r="E20" s="44">
        <f t="shared" si="0"/>
        <v>150000</v>
      </c>
      <c r="F20" s="5"/>
    </row>
    <row r="21" spans="1:6" ht="15">
      <c r="A21" s="6" t="s">
        <v>41</v>
      </c>
      <c r="B21" s="7" t="s">
        <v>42</v>
      </c>
      <c r="C21" s="42">
        <v>15000</v>
      </c>
      <c r="D21" s="8">
        <v>0</v>
      </c>
      <c r="E21" s="44">
        <f t="shared" si="0"/>
        <v>15000</v>
      </c>
      <c r="F21" s="5"/>
    </row>
    <row r="22" spans="1:6" ht="15">
      <c r="A22" s="6" t="s">
        <v>43</v>
      </c>
      <c r="B22" s="7" t="s">
        <v>44</v>
      </c>
      <c r="C22" s="42">
        <v>6000</v>
      </c>
      <c r="D22" s="43">
        <v>0</v>
      </c>
      <c r="E22" s="44">
        <f t="shared" si="0"/>
        <v>6000</v>
      </c>
      <c r="F22" s="5"/>
    </row>
    <row r="23" spans="1:6" ht="15">
      <c r="A23" s="6" t="s">
        <v>45</v>
      </c>
      <c r="B23" s="7" t="s">
        <v>46</v>
      </c>
      <c r="C23" s="42">
        <v>1000</v>
      </c>
      <c r="D23" s="43">
        <v>0</v>
      </c>
      <c r="E23" s="44">
        <f t="shared" si="0"/>
        <v>1000</v>
      </c>
      <c r="F23" s="5"/>
    </row>
    <row r="24" spans="1:6" ht="15">
      <c r="A24" s="6" t="s">
        <v>47</v>
      </c>
      <c r="B24" s="7" t="s">
        <v>48</v>
      </c>
      <c r="C24" s="42">
        <v>18125</v>
      </c>
      <c r="D24" s="43">
        <v>0</v>
      </c>
      <c r="E24" s="44">
        <f t="shared" si="0"/>
        <v>18125</v>
      </c>
      <c r="F24" s="5"/>
    </row>
    <row r="25" spans="1:6" ht="15">
      <c r="A25" s="38" t="s">
        <v>122</v>
      </c>
      <c r="B25" s="39" t="s">
        <v>123</v>
      </c>
      <c r="C25" s="48">
        <v>3000</v>
      </c>
      <c r="D25" s="49">
        <v>0</v>
      </c>
      <c r="E25" s="50">
        <f t="shared" si="0"/>
        <v>3000</v>
      </c>
      <c r="F25" s="5"/>
    </row>
    <row r="26" spans="1:6" ht="15.75" thickBot="1">
      <c r="A26" s="36" t="s">
        <v>139</v>
      </c>
      <c r="B26" s="37" t="s">
        <v>140</v>
      </c>
      <c r="C26" s="51">
        <v>2500</v>
      </c>
      <c r="D26" s="52">
        <v>200000</v>
      </c>
      <c r="E26" s="53">
        <f t="shared" si="0"/>
        <v>-197500</v>
      </c>
      <c r="F26" s="5"/>
    </row>
    <row r="27" spans="1:6" ht="16.5" thickBot="1">
      <c r="A27" s="100" t="s">
        <v>49</v>
      </c>
      <c r="B27" s="100"/>
      <c r="C27" s="14">
        <f>SUM(C7:C26)</f>
        <v>3506625</v>
      </c>
      <c r="D27" s="40">
        <f>SUM(D7:D26)</f>
        <v>1949000</v>
      </c>
      <c r="E27" s="41">
        <f>SUM(E7:E26)</f>
        <v>1557625</v>
      </c>
      <c r="F27" s="5"/>
    </row>
    <row r="28" spans="1:5" ht="15">
      <c r="A28" s="2"/>
      <c r="B28" s="2"/>
      <c r="C28" s="9"/>
      <c r="D28" s="9"/>
      <c r="E28" s="9"/>
    </row>
    <row r="29" spans="1:5" ht="15">
      <c r="A29" s="2"/>
      <c r="B29" s="2"/>
      <c r="C29" s="9"/>
      <c r="D29" s="9"/>
      <c r="E29" s="9"/>
    </row>
    <row r="30" spans="1:5" ht="15">
      <c r="A30" s="2"/>
      <c r="B30" s="2"/>
      <c r="C30" s="9"/>
      <c r="D30" s="9"/>
      <c r="E30" s="9"/>
    </row>
    <row r="31" spans="1:5" ht="15">
      <c r="A31" s="34" t="s">
        <v>128</v>
      </c>
      <c r="B31" s="2"/>
      <c r="C31" s="9"/>
      <c r="D31" s="9"/>
      <c r="E31" s="9"/>
    </row>
    <row r="32" spans="1:5" ht="15">
      <c r="A32" s="2"/>
      <c r="B32" s="2"/>
      <c r="C32" s="9"/>
      <c r="D32" s="9"/>
      <c r="E32" s="9"/>
    </row>
    <row r="36" ht="15">
      <c r="D36" s="2"/>
    </row>
    <row r="40" spans="3:4" ht="15">
      <c r="C40" s="2" t="s">
        <v>103</v>
      </c>
      <c r="D40" s="2"/>
    </row>
    <row r="41" spans="3:4" ht="15">
      <c r="C41" s="2" t="s">
        <v>104</v>
      </c>
      <c r="D41" s="2"/>
    </row>
    <row r="42" spans="3:4" ht="15">
      <c r="C42" s="2" t="s">
        <v>130</v>
      </c>
      <c r="D42" s="2"/>
    </row>
    <row r="45" ht="12.75">
      <c r="A45" s="26"/>
    </row>
    <row r="46" ht="15">
      <c r="A46" s="2" t="s">
        <v>105</v>
      </c>
    </row>
    <row r="47" ht="15">
      <c r="A47" s="2" t="s">
        <v>238</v>
      </c>
    </row>
    <row r="48" ht="15">
      <c r="A48" s="2" t="s">
        <v>236</v>
      </c>
    </row>
    <row r="49" ht="15">
      <c r="A49" s="2" t="s">
        <v>239</v>
      </c>
    </row>
    <row r="50" ht="15">
      <c r="A50" s="2"/>
    </row>
    <row r="51" ht="15">
      <c r="A51" s="2"/>
    </row>
  </sheetData>
  <mergeCells count="3">
    <mergeCell ref="A3:E3"/>
    <mergeCell ref="A27:B27"/>
    <mergeCell ref="A1:E1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5"/>
  <sheetViews>
    <sheetView tabSelected="1" workbookViewId="0" topLeftCell="A34">
      <selection activeCell="J43" sqref="J43"/>
    </sheetView>
  </sheetViews>
  <sheetFormatPr defaultColWidth="11.7109375" defaultRowHeight="12.75"/>
  <cols>
    <col min="1" max="2" width="6.57421875" style="0" customWidth="1"/>
    <col min="3" max="3" width="50.421875" style="0" customWidth="1"/>
    <col min="4" max="4" width="15.140625" style="0" customWidth="1"/>
  </cols>
  <sheetData>
    <row r="1" spans="1:4" ht="18">
      <c r="A1" s="132" t="s">
        <v>147</v>
      </c>
      <c r="B1" s="133"/>
      <c r="C1" s="133"/>
      <c r="D1" s="133"/>
    </row>
    <row r="2" spans="3:4" ht="8.25" customHeight="1">
      <c r="C2" s="2"/>
      <c r="D2" s="2"/>
    </row>
    <row r="3" spans="1:4" ht="15">
      <c r="A3" s="134" t="s">
        <v>141</v>
      </c>
      <c r="B3" s="133"/>
      <c r="C3" s="133"/>
      <c r="D3" s="133"/>
    </row>
    <row r="4" spans="1:4" ht="15">
      <c r="A4" s="134" t="s">
        <v>148</v>
      </c>
      <c r="B4" s="133"/>
      <c r="C4" s="133"/>
      <c r="D4" s="133"/>
    </row>
    <row r="5" spans="3:4" ht="15">
      <c r="C5" s="2"/>
      <c r="D5" s="2"/>
    </row>
    <row r="6" spans="1:4" ht="16.5" thickBot="1">
      <c r="A6" s="130" t="s">
        <v>51</v>
      </c>
      <c r="B6" s="131"/>
      <c r="C6" s="131"/>
      <c r="D6" s="2"/>
    </row>
    <row r="7" spans="1:4" ht="15.75" thickBot="1">
      <c r="A7" s="122" t="s">
        <v>175</v>
      </c>
      <c r="B7" s="123"/>
      <c r="C7" s="61" t="s">
        <v>149</v>
      </c>
      <c r="D7" s="29" t="s">
        <v>0</v>
      </c>
    </row>
    <row r="8" spans="1:4" ht="15.75" thickTop="1">
      <c r="A8" s="118" t="s">
        <v>151</v>
      </c>
      <c r="B8" s="80" t="s">
        <v>152</v>
      </c>
      <c r="C8" s="54" t="s">
        <v>53</v>
      </c>
      <c r="D8" s="19">
        <v>6800000</v>
      </c>
    </row>
    <row r="9" spans="1:4" ht="15">
      <c r="A9" s="107"/>
      <c r="B9" s="81" t="s">
        <v>153</v>
      </c>
      <c r="C9" s="55" t="s">
        <v>54</v>
      </c>
      <c r="D9" s="17">
        <v>610000</v>
      </c>
    </row>
    <row r="10" spans="1:4" ht="15">
      <c r="A10" s="107"/>
      <c r="B10" s="81" t="s">
        <v>155</v>
      </c>
      <c r="C10" s="55" t="s">
        <v>106</v>
      </c>
      <c r="D10" s="17">
        <v>670000</v>
      </c>
    </row>
    <row r="11" spans="1:4" ht="15">
      <c r="A11" s="107"/>
      <c r="B11" s="81" t="s">
        <v>156</v>
      </c>
      <c r="C11" s="55" t="s">
        <v>55</v>
      </c>
      <c r="D11" s="17">
        <v>6200000</v>
      </c>
    </row>
    <row r="12" spans="1:4" ht="15">
      <c r="A12" s="107"/>
      <c r="B12" s="81" t="s">
        <v>157</v>
      </c>
      <c r="C12" s="55" t="s">
        <v>1</v>
      </c>
      <c r="D12" s="17">
        <v>13300000</v>
      </c>
    </row>
    <row r="13" spans="1:4" ht="15.75" thickBot="1">
      <c r="A13" s="108"/>
      <c r="B13" s="82" t="s">
        <v>158</v>
      </c>
      <c r="C13" s="56" t="s">
        <v>56</v>
      </c>
      <c r="D13" s="25">
        <v>2250000</v>
      </c>
    </row>
    <row r="14" spans="1:4" ht="16.5" thickBot="1">
      <c r="A14" s="113" t="s">
        <v>154</v>
      </c>
      <c r="B14" s="103"/>
      <c r="C14" s="104"/>
      <c r="D14" s="30">
        <f>SUM(D8:D13)</f>
        <v>29830000</v>
      </c>
    </row>
    <row r="15" spans="1:4" ht="15">
      <c r="A15" s="106" t="s">
        <v>151</v>
      </c>
      <c r="B15" s="83" t="s">
        <v>159</v>
      </c>
      <c r="C15" s="54" t="s">
        <v>57</v>
      </c>
      <c r="D15" s="19">
        <v>2204400</v>
      </c>
    </row>
    <row r="16" spans="1:4" ht="15">
      <c r="A16" s="107"/>
      <c r="B16" s="81" t="s">
        <v>160</v>
      </c>
      <c r="C16" s="55" t="s">
        <v>58</v>
      </c>
      <c r="D16" s="17">
        <v>95000</v>
      </c>
    </row>
    <row r="17" spans="1:4" ht="15">
      <c r="A17" s="107"/>
      <c r="B17" s="81" t="s">
        <v>161</v>
      </c>
      <c r="C17" s="55" t="s">
        <v>59</v>
      </c>
      <c r="D17" s="17">
        <v>55000</v>
      </c>
    </row>
    <row r="18" spans="1:4" ht="15.75" thickBot="1">
      <c r="A18" s="108"/>
      <c r="B18" s="82" t="s">
        <v>162</v>
      </c>
      <c r="C18" s="55" t="s">
        <v>60</v>
      </c>
      <c r="D18" s="17">
        <v>200000</v>
      </c>
    </row>
    <row r="19" spans="1:4" ht="16.5" thickBot="1">
      <c r="A19" s="113" t="s">
        <v>2</v>
      </c>
      <c r="B19" s="103"/>
      <c r="C19" s="104"/>
      <c r="D19" s="30">
        <f>SUM(D15:D18)</f>
        <v>2554400</v>
      </c>
    </row>
    <row r="20" spans="1:4" ht="15">
      <c r="A20" s="106" t="s">
        <v>151</v>
      </c>
      <c r="B20" s="128" t="s">
        <v>163</v>
      </c>
      <c r="C20" s="57" t="s">
        <v>113</v>
      </c>
      <c r="D20" s="31">
        <v>100000</v>
      </c>
    </row>
    <row r="21" spans="1:4" ht="15">
      <c r="A21" s="107"/>
      <c r="B21" s="129"/>
      <c r="C21" s="58" t="s">
        <v>107</v>
      </c>
      <c r="D21" s="32">
        <v>55000</v>
      </c>
    </row>
    <row r="22" spans="1:4" ht="15">
      <c r="A22" s="107"/>
      <c r="B22" s="129"/>
      <c r="C22" s="58" t="s">
        <v>108</v>
      </c>
      <c r="D22" s="32">
        <v>30000</v>
      </c>
    </row>
    <row r="23" spans="1:4" ht="15">
      <c r="A23" s="107"/>
      <c r="B23" s="129"/>
      <c r="C23" s="58" t="s">
        <v>109</v>
      </c>
      <c r="D23" s="32">
        <v>5000</v>
      </c>
    </row>
    <row r="24" spans="1:4" ht="15">
      <c r="A24" s="107"/>
      <c r="B24" s="129"/>
      <c r="C24" s="59" t="s">
        <v>110</v>
      </c>
      <c r="D24" s="33">
        <v>9000</v>
      </c>
    </row>
    <row r="25" spans="1:4" ht="15">
      <c r="A25" s="107"/>
      <c r="B25" s="129"/>
      <c r="C25" s="59" t="s">
        <v>111</v>
      </c>
      <c r="D25" s="33">
        <v>7000</v>
      </c>
    </row>
    <row r="26" spans="1:4" ht="15">
      <c r="A26" s="107"/>
      <c r="B26" s="129"/>
      <c r="C26" s="59" t="s">
        <v>112</v>
      </c>
      <c r="D26" s="33">
        <v>2000</v>
      </c>
    </row>
    <row r="27" spans="1:4" ht="15">
      <c r="A27" s="107"/>
      <c r="B27" s="129"/>
      <c r="C27" s="59" t="s">
        <v>142</v>
      </c>
      <c r="D27" s="33">
        <v>700</v>
      </c>
    </row>
    <row r="28" spans="1:4" ht="15">
      <c r="A28" s="107"/>
      <c r="B28" s="129"/>
      <c r="C28" s="59" t="s">
        <v>143</v>
      </c>
      <c r="D28" s="33">
        <v>700</v>
      </c>
    </row>
    <row r="29" spans="1:4" ht="15.75" thickBot="1">
      <c r="A29" s="108"/>
      <c r="B29" s="129"/>
      <c r="C29" s="59" t="s">
        <v>144</v>
      </c>
      <c r="D29" s="33">
        <v>3600</v>
      </c>
    </row>
    <row r="30" spans="1:4" ht="16.5" thickBot="1">
      <c r="A30" s="113" t="s">
        <v>61</v>
      </c>
      <c r="B30" s="103"/>
      <c r="C30" s="104"/>
      <c r="D30" s="30">
        <f>SUM(D20:D29)</f>
        <v>213000</v>
      </c>
    </row>
    <row r="31" spans="1:4" ht="15">
      <c r="A31" s="120" t="s">
        <v>151</v>
      </c>
      <c r="B31" s="84">
        <v>4112</v>
      </c>
      <c r="C31" s="63" t="s">
        <v>164</v>
      </c>
      <c r="D31" s="64">
        <v>2800000</v>
      </c>
    </row>
    <row r="32" spans="1:4" ht="15.75" thickBot="1">
      <c r="A32" s="108"/>
      <c r="B32" s="85">
        <v>4132</v>
      </c>
      <c r="C32" s="60" t="s">
        <v>131</v>
      </c>
      <c r="D32" s="23">
        <v>75000</v>
      </c>
    </row>
    <row r="33" spans="1:4" ht="16.5" thickBot="1">
      <c r="A33" s="113" t="s">
        <v>164</v>
      </c>
      <c r="B33" s="103"/>
      <c r="C33" s="104"/>
      <c r="D33" s="30">
        <f>SUM(D31:D32)</f>
        <v>2875000</v>
      </c>
    </row>
    <row r="34" spans="1:4" ht="15">
      <c r="A34" s="106" t="s">
        <v>150</v>
      </c>
      <c r="B34" s="86" t="s">
        <v>166</v>
      </c>
      <c r="C34" s="55" t="s">
        <v>93</v>
      </c>
      <c r="D34" s="17">
        <v>280000</v>
      </c>
    </row>
    <row r="35" spans="1:4" ht="15">
      <c r="A35" s="107"/>
      <c r="B35" s="81" t="s">
        <v>165</v>
      </c>
      <c r="C35" s="55" t="s">
        <v>3</v>
      </c>
      <c r="D35" s="17">
        <v>5000</v>
      </c>
    </row>
    <row r="36" spans="1:4" ht="15">
      <c r="A36" s="107"/>
      <c r="B36" s="81" t="s">
        <v>209</v>
      </c>
      <c r="C36" s="55" t="s">
        <v>132</v>
      </c>
      <c r="D36" s="17">
        <v>265000</v>
      </c>
    </row>
    <row r="37" spans="1:4" ht="15">
      <c r="A37" s="107"/>
      <c r="B37" s="117" t="s">
        <v>167</v>
      </c>
      <c r="C37" s="55" t="s">
        <v>62</v>
      </c>
      <c r="D37" s="17">
        <v>40000</v>
      </c>
    </row>
    <row r="38" spans="1:4" ht="15.75" thickBot="1">
      <c r="A38" s="108"/>
      <c r="B38" s="121"/>
      <c r="C38" s="56" t="s">
        <v>63</v>
      </c>
      <c r="D38" s="25">
        <v>87000</v>
      </c>
    </row>
    <row r="39" spans="1:4" ht="16.5" thickBot="1">
      <c r="A39" s="113" t="s">
        <v>168</v>
      </c>
      <c r="B39" s="103"/>
      <c r="C39" s="104"/>
      <c r="D39" s="30">
        <f>SUM(D34:D38)</f>
        <v>677000</v>
      </c>
    </row>
    <row r="40" spans="1:4" ht="15.75" thickBot="1">
      <c r="A40" s="95" t="s">
        <v>150</v>
      </c>
      <c r="B40" s="88">
        <v>3639</v>
      </c>
      <c r="C40" s="68" t="s">
        <v>169</v>
      </c>
      <c r="D40" s="33">
        <v>900000</v>
      </c>
    </row>
    <row r="41" spans="1:4" ht="16.5" thickBot="1">
      <c r="A41" s="113" t="s">
        <v>170</v>
      </c>
      <c r="B41" s="126"/>
      <c r="C41" s="127"/>
      <c r="D41" s="30">
        <f>SUM(D40:D40)</f>
        <v>900000</v>
      </c>
    </row>
    <row r="42" spans="1:4" ht="15">
      <c r="A42" s="89" t="s">
        <v>151</v>
      </c>
      <c r="B42" s="87">
        <v>2460</v>
      </c>
      <c r="C42" s="65" t="s">
        <v>171</v>
      </c>
      <c r="D42" s="64">
        <v>22037</v>
      </c>
    </row>
    <row r="43" spans="1:4" ht="15">
      <c r="A43" s="90" t="s">
        <v>150</v>
      </c>
      <c r="B43" s="91">
        <v>3611</v>
      </c>
      <c r="C43" s="66" t="s">
        <v>172</v>
      </c>
      <c r="D43" s="32">
        <v>1872</v>
      </c>
    </row>
    <row r="44" spans="1:4" ht="15.75" thickBot="1">
      <c r="A44" s="92" t="s">
        <v>151</v>
      </c>
      <c r="B44" s="93">
        <v>4134</v>
      </c>
      <c r="C44" s="67" t="s">
        <v>173</v>
      </c>
      <c r="D44" s="69">
        <v>99500</v>
      </c>
    </row>
    <row r="45" spans="1:4" ht="16.5" thickBot="1">
      <c r="A45" s="113" t="s">
        <v>174</v>
      </c>
      <c r="B45" s="103"/>
      <c r="C45" s="104"/>
      <c r="D45" s="30">
        <f>SUM(D42:D44)</f>
        <v>123409</v>
      </c>
    </row>
    <row r="46" spans="1:4" ht="16.5" thickBot="1">
      <c r="A46" s="105" t="s">
        <v>114</v>
      </c>
      <c r="B46" s="103"/>
      <c r="C46" s="104"/>
      <c r="D46" s="35">
        <f>D39+D33+D30+D19+D14+D45+D41</f>
        <v>37172809</v>
      </c>
    </row>
    <row r="47" spans="1:4" ht="15.75">
      <c r="A47" s="97"/>
      <c r="B47" s="96"/>
      <c r="C47" s="96"/>
      <c r="D47" s="98"/>
    </row>
    <row r="48" spans="1:4" ht="16.5" thickBot="1">
      <c r="A48" s="62"/>
      <c r="B48" s="62"/>
      <c r="C48" s="24" t="s">
        <v>64</v>
      </c>
      <c r="D48" s="28"/>
    </row>
    <row r="49" spans="1:4" ht="15.75" thickBot="1">
      <c r="A49" s="124" t="s">
        <v>175</v>
      </c>
      <c r="B49" s="125"/>
      <c r="C49" s="74" t="s">
        <v>149</v>
      </c>
      <c r="D49" s="29" t="s">
        <v>0</v>
      </c>
    </row>
    <row r="50" spans="1:4" ht="15.75" thickTop="1">
      <c r="A50" s="118" t="s">
        <v>150</v>
      </c>
      <c r="B50" s="83" t="s">
        <v>176</v>
      </c>
      <c r="C50" s="70" t="s">
        <v>65</v>
      </c>
      <c r="D50" s="19">
        <v>191000</v>
      </c>
    </row>
    <row r="51" spans="1:4" ht="15">
      <c r="A51" s="107"/>
      <c r="B51" s="81" t="s">
        <v>177</v>
      </c>
      <c r="C51" s="71" t="s">
        <v>94</v>
      </c>
      <c r="D51" s="17">
        <v>20000</v>
      </c>
    </row>
    <row r="52" spans="1:4" ht="15">
      <c r="A52" s="107"/>
      <c r="B52" s="81" t="s">
        <v>178</v>
      </c>
      <c r="C52" s="71" t="s">
        <v>95</v>
      </c>
      <c r="D52" s="17">
        <v>25000</v>
      </c>
    </row>
    <row r="53" spans="1:4" ht="15">
      <c r="A53" s="107"/>
      <c r="B53" s="81" t="s">
        <v>179</v>
      </c>
      <c r="C53" s="71" t="s">
        <v>66</v>
      </c>
      <c r="D53" s="17">
        <v>750000</v>
      </c>
    </row>
    <row r="54" spans="1:4" ht="15">
      <c r="A54" s="107"/>
      <c r="B54" s="109" t="s">
        <v>180</v>
      </c>
      <c r="C54" s="71" t="s">
        <v>181</v>
      </c>
      <c r="D54" s="17">
        <v>1070000</v>
      </c>
    </row>
    <row r="55" spans="1:4" ht="15">
      <c r="A55" s="107"/>
      <c r="B55" s="110"/>
      <c r="C55" s="71" t="s">
        <v>182</v>
      </c>
      <c r="D55" s="17">
        <v>6000000</v>
      </c>
    </row>
    <row r="56" spans="1:4" ht="15">
      <c r="A56" s="107"/>
      <c r="B56" s="81" t="s">
        <v>183</v>
      </c>
      <c r="C56" s="71" t="s">
        <v>184</v>
      </c>
      <c r="D56" s="17">
        <v>600000</v>
      </c>
    </row>
    <row r="57" spans="1:4" ht="15">
      <c r="A57" s="107"/>
      <c r="B57" s="81" t="s">
        <v>185</v>
      </c>
      <c r="C57" s="71" t="s">
        <v>186</v>
      </c>
      <c r="D57" s="17">
        <v>126000</v>
      </c>
    </row>
    <row r="58" spans="1:4" ht="15">
      <c r="A58" s="107"/>
      <c r="B58" s="109" t="s">
        <v>187</v>
      </c>
      <c r="C58" s="71" t="s">
        <v>68</v>
      </c>
      <c r="D58" s="17">
        <f>260000-189804</f>
        <v>70196</v>
      </c>
    </row>
    <row r="59" spans="1:4" ht="15">
      <c r="A59" s="107"/>
      <c r="B59" s="110"/>
      <c r="C59" s="71" t="s">
        <v>69</v>
      </c>
      <c r="D59" s="17">
        <v>189804</v>
      </c>
    </row>
    <row r="60" spans="1:4" ht="15">
      <c r="A60" s="107"/>
      <c r="B60" s="81" t="s">
        <v>188</v>
      </c>
      <c r="C60" s="72" t="s">
        <v>70</v>
      </c>
      <c r="D60" s="25">
        <v>80000</v>
      </c>
    </row>
    <row r="61" spans="1:4" ht="15">
      <c r="A61" s="107"/>
      <c r="B61" s="109" t="s">
        <v>189</v>
      </c>
      <c r="C61" s="72" t="s">
        <v>190</v>
      </c>
      <c r="D61" s="25">
        <v>99996</v>
      </c>
    </row>
    <row r="62" spans="1:4" ht="15">
      <c r="A62" s="107"/>
      <c r="B62" s="110"/>
      <c r="C62" s="72" t="s">
        <v>191</v>
      </c>
      <c r="D62" s="25">
        <v>170000</v>
      </c>
    </row>
    <row r="63" spans="1:4" ht="15">
      <c r="A63" s="107"/>
      <c r="B63" s="81" t="s">
        <v>192</v>
      </c>
      <c r="C63" s="72" t="s">
        <v>193</v>
      </c>
      <c r="D63" s="25">
        <v>140000</v>
      </c>
    </row>
    <row r="64" spans="1:4" ht="15">
      <c r="A64" s="107"/>
      <c r="B64" s="81" t="s">
        <v>194</v>
      </c>
      <c r="C64" s="71" t="s">
        <v>71</v>
      </c>
      <c r="D64" s="17">
        <v>27000</v>
      </c>
    </row>
    <row r="65" spans="1:4" ht="15">
      <c r="A65" s="107"/>
      <c r="B65" s="81" t="s">
        <v>195</v>
      </c>
      <c r="C65" s="71" t="s">
        <v>72</v>
      </c>
      <c r="D65" s="17">
        <v>115500</v>
      </c>
    </row>
    <row r="66" spans="1:4" ht="15">
      <c r="A66" s="107"/>
      <c r="B66" s="81" t="s">
        <v>196</v>
      </c>
      <c r="C66" s="71" t="s">
        <v>73</v>
      </c>
      <c r="D66" s="17">
        <v>30000</v>
      </c>
    </row>
    <row r="67" spans="1:4" ht="15">
      <c r="A67" s="107"/>
      <c r="B67" s="81" t="s">
        <v>197</v>
      </c>
      <c r="C67" s="71" t="s">
        <v>127</v>
      </c>
      <c r="D67" s="17">
        <v>6000</v>
      </c>
    </row>
    <row r="68" spans="1:4" ht="15">
      <c r="A68" s="107"/>
      <c r="B68" s="81" t="s">
        <v>199</v>
      </c>
      <c r="C68" s="71" t="s">
        <v>75</v>
      </c>
      <c r="D68" s="17">
        <v>490000</v>
      </c>
    </row>
    <row r="69" spans="1:4" ht="15">
      <c r="A69" s="107"/>
      <c r="B69" s="109" t="s">
        <v>204</v>
      </c>
      <c r="C69" s="71" t="s">
        <v>133</v>
      </c>
      <c r="D69" s="17">
        <f>110940+22272</f>
        <v>133212</v>
      </c>
    </row>
    <row r="70" spans="1:4" ht="15">
      <c r="A70" s="107"/>
      <c r="B70" s="117"/>
      <c r="C70" s="71" t="s">
        <v>205</v>
      </c>
      <c r="D70" s="17">
        <v>400000</v>
      </c>
    </row>
    <row r="71" spans="1:4" ht="15">
      <c r="A71" s="107"/>
      <c r="B71" s="110"/>
      <c r="C71" s="71" t="s">
        <v>206</v>
      </c>
      <c r="D71" s="17">
        <v>40000</v>
      </c>
    </row>
    <row r="72" spans="1:4" ht="15">
      <c r="A72" s="107"/>
      <c r="B72" s="81" t="s">
        <v>207</v>
      </c>
      <c r="C72" s="71" t="s">
        <v>124</v>
      </c>
      <c r="D72" s="17">
        <v>20000</v>
      </c>
    </row>
    <row r="73" spans="1:4" ht="15">
      <c r="A73" s="107"/>
      <c r="B73" s="81" t="s">
        <v>208</v>
      </c>
      <c r="C73" s="71" t="s">
        <v>76</v>
      </c>
      <c r="D73" s="17">
        <v>1011600</v>
      </c>
    </row>
    <row r="74" spans="1:4" ht="15">
      <c r="A74" s="107"/>
      <c r="B74" s="81" t="s">
        <v>165</v>
      </c>
      <c r="C74" s="71" t="s">
        <v>77</v>
      </c>
      <c r="D74" s="17">
        <v>640000</v>
      </c>
    </row>
    <row r="75" spans="1:4" ht="15">
      <c r="A75" s="107"/>
      <c r="B75" s="81" t="s">
        <v>209</v>
      </c>
      <c r="C75" s="71" t="s">
        <v>210</v>
      </c>
      <c r="D75" s="17">
        <v>65400</v>
      </c>
    </row>
    <row r="76" spans="1:4" ht="15">
      <c r="A76" s="107"/>
      <c r="B76" s="81" t="s">
        <v>211</v>
      </c>
      <c r="C76" s="71" t="s">
        <v>120</v>
      </c>
      <c r="D76" s="17">
        <f>1825000-49410</f>
        <v>1775590</v>
      </c>
    </row>
    <row r="77" spans="1:4" ht="15">
      <c r="A77" s="107"/>
      <c r="B77" s="81" t="s">
        <v>212</v>
      </c>
      <c r="C77" s="71" t="s">
        <v>79</v>
      </c>
      <c r="D77" s="17">
        <v>60000</v>
      </c>
    </row>
    <row r="78" spans="1:4" ht="15">
      <c r="A78" s="107"/>
      <c r="B78" s="81" t="s">
        <v>213</v>
      </c>
      <c r="C78" s="71" t="s">
        <v>80</v>
      </c>
      <c r="D78" s="17">
        <v>3845000</v>
      </c>
    </row>
    <row r="79" spans="1:4" ht="15">
      <c r="A79" s="107"/>
      <c r="B79" s="81" t="s">
        <v>214</v>
      </c>
      <c r="C79" s="71" t="s">
        <v>100</v>
      </c>
      <c r="D79" s="17">
        <v>160000</v>
      </c>
    </row>
    <row r="80" spans="1:4" ht="15">
      <c r="A80" s="107"/>
      <c r="B80" s="81" t="s">
        <v>166</v>
      </c>
      <c r="C80" s="71" t="s">
        <v>81</v>
      </c>
      <c r="D80" s="17">
        <v>710000</v>
      </c>
    </row>
    <row r="81" spans="1:4" ht="15">
      <c r="A81" s="107"/>
      <c r="B81" s="81" t="s">
        <v>215</v>
      </c>
      <c r="C81" s="71" t="s">
        <v>82</v>
      </c>
      <c r="D81" s="17">
        <v>204000</v>
      </c>
    </row>
    <row r="82" spans="1:4" ht="15">
      <c r="A82" s="107"/>
      <c r="B82" s="81" t="s">
        <v>216</v>
      </c>
      <c r="C82" s="71" t="s">
        <v>83</v>
      </c>
      <c r="D82" s="17">
        <v>16456</v>
      </c>
    </row>
    <row r="83" spans="1:4" ht="15">
      <c r="A83" s="107"/>
      <c r="B83" s="81" t="s">
        <v>217</v>
      </c>
      <c r="C83" s="71" t="s">
        <v>6</v>
      </c>
      <c r="D83" s="17">
        <v>6000</v>
      </c>
    </row>
    <row r="84" spans="1:4" ht="15">
      <c r="A84" s="107"/>
      <c r="B84" s="109" t="s">
        <v>218</v>
      </c>
      <c r="C84" s="72" t="s">
        <v>84</v>
      </c>
      <c r="D84" s="25">
        <f>1871000-80000</f>
        <v>1791000</v>
      </c>
    </row>
    <row r="85" spans="1:4" ht="15">
      <c r="A85" s="107"/>
      <c r="B85" s="110"/>
      <c r="C85" s="72" t="s">
        <v>219</v>
      </c>
      <c r="D85" s="25">
        <v>80000</v>
      </c>
    </row>
    <row r="86" spans="1:4" ht="15">
      <c r="A86" s="107"/>
      <c r="B86" s="81" t="s">
        <v>221</v>
      </c>
      <c r="C86" s="71" t="s">
        <v>85</v>
      </c>
      <c r="D86" s="17">
        <v>1407000</v>
      </c>
    </row>
    <row r="87" spans="1:4" ht="15">
      <c r="A87" s="107"/>
      <c r="B87" s="109" t="s">
        <v>222</v>
      </c>
      <c r="C87" s="71" t="s">
        <v>86</v>
      </c>
      <c r="D87" s="17">
        <f>574000-200000</f>
        <v>374000</v>
      </c>
    </row>
    <row r="88" spans="1:4" ht="15">
      <c r="A88" s="107"/>
      <c r="B88" s="110"/>
      <c r="C88" s="71" t="s">
        <v>223</v>
      </c>
      <c r="D88" s="17">
        <v>200000</v>
      </c>
    </row>
    <row r="89" spans="1:4" ht="15">
      <c r="A89" s="107"/>
      <c r="B89" s="81" t="s">
        <v>224</v>
      </c>
      <c r="C89" s="71" t="s">
        <v>87</v>
      </c>
      <c r="D89" s="17">
        <v>1471000</v>
      </c>
    </row>
    <row r="90" spans="1:4" ht="15">
      <c r="A90" s="107"/>
      <c r="B90" s="81" t="s">
        <v>225</v>
      </c>
      <c r="C90" s="71" t="s">
        <v>88</v>
      </c>
      <c r="D90" s="17">
        <f>8344000-12000-16470</f>
        <v>8315530</v>
      </c>
    </row>
    <row r="91" spans="1:4" ht="15">
      <c r="A91" s="107"/>
      <c r="B91" s="81" t="s">
        <v>167</v>
      </c>
      <c r="C91" s="71" t="s">
        <v>89</v>
      </c>
      <c r="D91" s="17">
        <v>50000</v>
      </c>
    </row>
    <row r="92" spans="1:4" ht="15">
      <c r="A92" s="107"/>
      <c r="B92" s="81" t="s">
        <v>226</v>
      </c>
      <c r="C92" s="71" t="s">
        <v>7</v>
      </c>
      <c r="D92" s="17">
        <v>125295</v>
      </c>
    </row>
    <row r="93" spans="1:4" ht="15">
      <c r="A93" s="107"/>
      <c r="B93" s="81" t="s">
        <v>227</v>
      </c>
      <c r="C93" s="72" t="s">
        <v>137</v>
      </c>
      <c r="D93" s="25">
        <v>99500</v>
      </c>
    </row>
    <row r="94" spans="1:4" ht="15.75" thickBot="1">
      <c r="A94" s="108"/>
      <c r="B94" s="94" t="s">
        <v>203</v>
      </c>
      <c r="C94" s="73" t="s">
        <v>134</v>
      </c>
      <c r="D94" s="18">
        <v>7127</v>
      </c>
    </row>
    <row r="95" spans="1:4" ht="16.5" thickBot="1">
      <c r="A95" s="113" t="s">
        <v>119</v>
      </c>
      <c r="B95" s="103"/>
      <c r="C95" s="104"/>
      <c r="D95" s="30">
        <f>SUM(D50:D94)</f>
        <v>33208206</v>
      </c>
    </row>
    <row r="96" spans="1:4" ht="15">
      <c r="A96" s="119" t="s">
        <v>150</v>
      </c>
      <c r="B96" s="83" t="s">
        <v>189</v>
      </c>
      <c r="C96" s="70" t="s">
        <v>96</v>
      </c>
      <c r="D96" s="19">
        <v>1481904</v>
      </c>
    </row>
    <row r="97" spans="1:4" ht="15">
      <c r="A97" s="107"/>
      <c r="B97" s="81" t="s">
        <v>192</v>
      </c>
      <c r="C97" s="71" t="s">
        <v>97</v>
      </c>
      <c r="D97" s="17">
        <v>3480000</v>
      </c>
    </row>
    <row r="98" spans="1:4" ht="15.75" thickBot="1">
      <c r="A98" s="108"/>
      <c r="B98" s="94" t="s">
        <v>198</v>
      </c>
      <c r="C98" s="73" t="s">
        <v>98</v>
      </c>
      <c r="D98" s="25">
        <v>2233588</v>
      </c>
    </row>
    <row r="99" spans="1:4" ht="16.5" thickBot="1">
      <c r="A99" s="113" t="s">
        <v>115</v>
      </c>
      <c r="B99" s="103"/>
      <c r="C99" s="104"/>
      <c r="D99" s="30">
        <f>SUM(D96:D98)</f>
        <v>7195492</v>
      </c>
    </row>
    <row r="100" spans="1:4" ht="15">
      <c r="A100" s="106" t="s">
        <v>150</v>
      </c>
      <c r="B100" s="83" t="s">
        <v>220</v>
      </c>
      <c r="C100" s="70" t="s">
        <v>50</v>
      </c>
      <c r="D100" s="17">
        <v>485550</v>
      </c>
    </row>
    <row r="101" spans="1:4" ht="15">
      <c r="A101" s="107"/>
      <c r="B101" s="81" t="s">
        <v>183</v>
      </c>
      <c r="C101" s="71" t="s">
        <v>67</v>
      </c>
      <c r="D101" s="17">
        <v>485550</v>
      </c>
    </row>
    <row r="102" spans="1:4" ht="15">
      <c r="A102" s="107"/>
      <c r="B102" s="81" t="s">
        <v>211</v>
      </c>
      <c r="C102" s="71" t="s">
        <v>78</v>
      </c>
      <c r="D102" s="17">
        <v>48555</v>
      </c>
    </row>
    <row r="103" spans="1:4" ht="15">
      <c r="A103" s="107"/>
      <c r="B103" s="109" t="s">
        <v>225</v>
      </c>
      <c r="C103" s="71" t="s">
        <v>136</v>
      </c>
      <c r="D103" s="17">
        <v>12000</v>
      </c>
    </row>
    <row r="104" spans="1:4" ht="15">
      <c r="A104" s="107"/>
      <c r="B104" s="110"/>
      <c r="C104" s="71" t="s">
        <v>135</v>
      </c>
      <c r="D104" s="17">
        <v>16185</v>
      </c>
    </row>
    <row r="105" spans="1:4" ht="15">
      <c r="A105" s="107"/>
      <c r="B105" s="81" t="s">
        <v>197</v>
      </c>
      <c r="C105" s="71" t="s">
        <v>74</v>
      </c>
      <c r="D105" s="17">
        <v>101000</v>
      </c>
    </row>
    <row r="106" spans="1:4" ht="15">
      <c r="A106" s="107"/>
      <c r="B106" s="81" t="s">
        <v>200</v>
      </c>
      <c r="C106" s="71" t="s">
        <v>5</v>
      </c>
      <c r="D106" s="17">
        <v>190000</v>
      </c>
    </row>
    <row r="107" spans="1:4" ht="15">
      <c r="A107" s="107"/>
      <c r="B107" s="81" t="s">
        <v>201</v>
      </c>
      <c r="C107" s="72" t="s">
        <v>117</v>
      </c>
      <c r="D107" s="25">
        <v>10000</v>
      </c>
    </row>
    <row r="108" spans="1:4" ht="15.75" thickBot="1">
      <c r="A108" s="108"/>
      <c r="B108" s="94" t="s">
        <v>202</v>
      </c>
      <c r="C108" s="73" t="s">
        <v>99</v>
      </c>
      <c r="D108" s="25">
        <v>10000</v>
      </c>
    </row>
    <row r="109" spans="1:4" ht="16.5" thickBot="1">
      <c r="A109" s="113" t="s">
        <v>116</v>
      </c>
      <c r="B109" s="103"/>
      <c r="C109" s="104"/>
      <c r="D109" s="30">
        <f>SUM(D100:D108)</f>
        <v>1358840</v>
      </c>
    </row>
    <row r="110" spans="1:4" ht="16.5" thickBot="1">
      <c r="A110" s="114" t="s">
        <v>121</v>
      </c>
      <c r="B110" s="115"/>
      <c r="C110" s="116"/>
      <c r="D110" s="22">
        <f>D95+D99+D109</f>
        <v>41762538</v>
      </c>
    </row>
    <row r="111" spans="1:4" ht="15">
      <c r="A111" s="62"/>
      <c r="B111" s="62"/>
      <c r="C111" s="2"/>
      <c r="D111" s="2"/>
    </row>
    <row r="112" spans="1:4" ht="15">
      <c r="A112" s="62"/>
      <c r="B112" s="2" t="s">
        <v>90</v>
      </c>
      <c r="C112" s="2"/>
      <c r="D112" s="15">
        <v>8284549</v>
      </c>
    </row>
    <row r="113" spans="1:4" ht="15">
      <c r="A113" s="62"/>
      <c r="B113" s="2" t="s">
        <v>91</v>
      </c>
      <c r="C113" s="2"/>
      <c r="D113" s="15">
        <f>D110-D112</f>
        <v>33477989</v>
      </c>
    </row>
    <row r="114" spans="1:4" ht="15">
      <c r="A114" s="62"/>
      <c r="B114" s="62"/>
      <c r="C114" s="2"/>
      <c r="D114" s="15"/>
    </row>
    <row r="115" spans="1:4" ht="16.5" thickBot="1">
      <c r="A115" s="62"/>
      <c r="B115" s="62"/>
      <c r="C115" s="16" t="s">
        <v>92</v>
      </c>
      <c r="D115" s="2"/>
    </row>
    <row r="116" spans="1:4" ht="15.75" thickBot="1">
      <c r="A116" s="111" t="s">
        <v>175</v>
      </c>
      <c r="B116" s="112"/>
      <c r="C116" s="75" t="s">
        <v>52</v>
      </c>
      <c r="D116" s="20" t="s">
        <v>0</v>
      </c>
    </row>
    <row r="117" spans="1:4" ht="15">
      <c r="A117" s="106" t="s">
        <v>151</v>
      </c>
      <c r="B117" s="83" t="s">
        <v>228</v>
      </c>
      <c r="C117" s="71" t="s">
        <v>126</v>
      </c>
      <c r="D117" s="17">
        <v>-58058</v>
      </c>
    </row>
    <row r="118" spans="1:4" ht="15">
      <c r="A118" s="107"/>
      <c r="B118" s="81" t="s">
        <v>228</v>
      </c>
      <c r="C118" s="71" t="s">
        <v>118</v>
      </c>
      <c r="D118" s="17">
        <v>-894000</v>
      </c>
    </row>
    <row r="119" spans="1:4" ht="15.75" thickBot="1">
      <c r="A119" s="108"/>
      <c r="B119" s="94" t="s">
        <v>229</v>
      </c>
      <c r="C119" s="76" t="s">
        <v>234</v>
      </c>
      <c r="D119" s="23">
        <v>5541787</v>
      </c>
    </row>
    <row r="120" spans="1:4" ht="16.5" thickBot="1">
      <c r="A120" s="102" t="s">
        <v>4</v>
      </c>
      <c r="B120" s="103"/>
      <c r="C120" s="104"/>
      <c r="D120" s="21">
        <f>SUM(D117:D119)</f>
        <v>4589729</v>
      </c>
    </row>
    <row r="121" spans="1:4" ht="15">
      <c r="A121" s="62"/>
      <c r="B121" s="62"/>
      <c r="C121" s="2"/>
      <c r="D121" s="15"/>
    </row>
    <row r="122" spans="1:4" ht="15.75" thickBot="1">
      <c r="A122" s="62"/>
      <c r="B122" s="62"/>
      <c r="C122" s="2"/>
      <c r="D122" s="2"/>
    </row>
    <row r="123" spans="1:4" ht="16.5" thickBot="1">
      <c r="A123" s="105" t="s">
        <v>125</v>
      </c>
      <c r="B123" s="103"/>
      <c r="C123" s="104"/>
      <c r="D123" s="22">
        <f>D46-D110+D120</f>
        <v>0</v>
      </c>
    </row>
    <row r="124" spans="1:4" ht="15">
      <c r="A124" s="62"/>
      <c r="B124" s="62"/>
      <c r="C124" s="2"/>
      <c r="D124" s="2"/>
    </row>
    <row r="125" spans="1:4" ht="15">
      <c r="A125" s="62"/>
      <c r="B125" s="62"/>
      <c r="C125" s="2"/>
      <c r="D125" s="2"/>
    </row>
    <row r="126" spans="1:4" ht="15.75">
      <c r="A126" s="16" t="s">
        <v>101</v>
      </c>
      <c r="B126" s="2"/>
      <c r="D126" s="2"/>
    </row>
    <row r="127" spans="1:4" ht="15.75">
      <c r="A127" s="2" t="s">
        <v>232</v>
      </c>
      <c r="B127" s="2"/>
      <c r="D127" s="2"/>
    </row>
    <row r="128" spans="1:4" ht="15">
      <c r="A128" s="2" t="s">
        <v>230</v>
      </c>
      <c r="B128" s="2"/>
      <c r="D128" s="2"/>
    </row>
    <row r="129" spans="1:4" ht="15">
      <c r="A129" s="2" t="s">
        <v>145</v>
      </c>
      <c r="B129" s="2"/>
      <c r="D129" s="2"/>
    </row>
    <row r="130" spans="1:4" ht="15">
      <c r="A130" s="2" t="s">
        <v>231</v>
      </c>
      <c r="B130" s="2"/>
      <c r="D130" s="2"/>
    </row>
    <row r="131" spans="1:4" ht="15.75">
      <c r="A131" s="2" t="s">
        <v>102</v>
      </c>
      <c r="B131" s="2"/>
      <c r="D131" s="2"/>
    </row>
    <row r="132" spans="1:4" ht="15">
      <c r="A132" s="2" t="s">
        <v>138</v>
      </c>
      <c r="B132" s="2"/>
      <c r="D132" s="2"/>
    </row>
    <row r="133" spans="1:4" ht="15">
      <c r="A133" s="26"/>
      <c r="B133" s="2"/>
      <c r="D133" s="2"/>
    </row>
    <row r="134" spans="1:4" ht="15">
      <c r="A134" s="27" t="s">
        <v>128</v>
      </c>
      <c r="B134" s="2"/>
      <c r="D134" s="2"/>
    </row>
    <row r="135" spans="1:4" ht="15">
      <c r="A135" s="2"/>
      <c r="B135" s="2"/>
      <c r="D135" s="2"/>
    </row>
    <row r="136" spans="1:4" ht="15">
      <c r="A136" s="2"/>
      <c r="B136" s="2"/>
      <c r="D136" s="2"/>
    </row>
    <row r="137" spans="1:4" ht="12" customHeight="1">
      <c r="A137" s="2"/>
      <c r="B137" s="2"/>
      <c r="D137" s="2"/>
    </row>
    <row r="138" spans="1:4" ht="15">
      <c r="A138" s="2" t="s">
        <v>105</v>
      </c>
      <c r="B138" s="2"/>
      <c r="D138" s="2"/>
    </row>
    <row r="139" spans="1:4" ht="15">
      <c r="A139" s="2" t="s">
        <v>235</v>
      </c>
      <c r="B139" s="2"/>
      <c r="D139" s="77" t="s">
        <v>129</v>
      </c>
    </row>
    <row r="140" spans="1:4" ht="15">
      <c r="A140" s="2" t="s">
        <v>236</v>
      </c>
      <c r="B140" s="2"/>
      <c r="D140" s="79" t="s">
        <v>233</v>
      </c>
    </row>
    <row r="141" spans="1:4" ht="15">
      <c r="A141" s="2" t="s">
        <v>237</v>
      </c>
      <c r="B141" s="26"/>
      <c r="D141" s="78"/>
    </row>
    <row r="142" spans="2:4" ht="12.75">
      <c r="B142" s="26"/>
      <c r="D142" s="26"/>
    </row>
    <row r="143" spans="2:4" ht="12.75">
      <c r="B143" s="26"/>
      <c r="D143" s="26"/>
    </row>
    <row r="144" spans="2:4" ht="12.75">
      <c r="B144" s="26"/>
      <c r="D144" s="26"/>
    </row>
    <row r="145" spans="2:4" ht="12.75">
      <c r="B145" s="26"/>
      <c r="D145" s="26"/>
    </row>
    <row r="146" spans="2:4" ht="12.75">
      <c r="B146" s="26"/>
      <c r="D146" s="26"/>
    </row>
    <row r="147" spans="1:4" ht="15">
      <c r="A147" s="2"/>
      <c r="B147" s="2"/>
      <c r="D147" s="26"/>
    </row>
    <row r="148" spans="1:4" ht="15">
      <c r="A148" s="2"/>
      <c r="B148" s="2"/>
      <c r="D148" s="26"/>
    </row>
    <row r="149" spans="1:4" ht="15">
      <c r="A149" s="2"/>
      <c r="B149" s="2"/>
      <c r="D149" s="26"/>
    </row>
    <row r="150" spans="1:4" ht="15">
      <c r="A150" s="2"/>
      <c r="B150" s="2"/>
      <c r="D150" s="26"/>
    </row>
    <row r="151" spans="1:4" ht="15">
      <c r="A151" s="2"/>
      <c r="B151" s="2"/>
      <c r="D151" s="26"/>
    </row>
    <row r="152" spans="1:4" ht="15">
      <c r="A152" s="2"/>
      <c r="B152" s="2"/>
      <c r="D152" s="26"/>
    </row>
    <row r="153" spans="1:4" ht="15">
      <c r="A153" s="2"/>
      <c r="B153" s="2"/>
      <c r="D153" s="26"/>
    </row>
    <row r="154" ht="12.75">
      <c r="D154" s="26"/>
    </row>
    <row r="155" ht="12.75">
      <c r="D155" s="26"/>
    </row>
    <row r="156" ht="12.75">
      <c r="D156" s="26"/>
    </row>
    <row r="157" ht="12.75">
      <c r="D157" s="26"/>
    </row>
    <row r="158" ht="12.75">
      <c r="D158" s="26"/>
    </row>
    <row r="159" ht="12.75">
      <c r="D159" s="26"/>
    </row>
    <row r="160" ht="12.75">
      <c r="D160" s="26"/>
    </row>
    <row r="161" ht="12.75">
      <c r="D161" s="26"/>
    </row>
    <row r="162" ht="12.75">
      <c r="D162" s="26"/>
    </row>
    <row r="163" ht="12.75">
      <c r="D163" s="26"/>
    </row>
    <row r="164" ht="12.75">
      <c r="D164" s="26"/>
    </row>
    <row r="165" ht="12.75">
      <c r="D165" s="26"/>
    </row>
  </sheetData>
  <mergeCells count="39">
    <mergeCell ref="A6:C6"/>
    <mergeCell ref="A1:D1"/>
    <mergeCell ref="A3:D3"/>
    <mergeCell ref="A4:D4"/>
    <mergeCell ref="A7:B7"/>
    <mergeCell ref="A49:B49"/>
    <mergeCell ref="B54:B55"/>
    <mergeCell ref="A8:A13"/>
    <mergeCell ref="A14:C14"/>
    <mergeCell ref="A41:C41"/>
    <mergeCell ref="B20:B29"/>
    <mergeCell ref="A30:C30"/>
    <mergeCell ref="A33:C33"/>
    <mergeCell ref="A34:A38"/>
    <mergeCell ref="A46:C46"/>
    <mergeCell ref="A20:A29"/>
    <mergeCell ref="A15:A18"/>
    <mergeCell ref="A31:A32"/>
    <mergeCell ref="B37:B38"/>
    <mergeCell ref="A45:C45"/>
    <mergeCell ref="A39:C39"/>
    <mergeCell ref="A19:C19"/>
    <mergeCell ref="A99:C99"/>
    <mergeCell ref="B61:B62"/>
    <mergeCell ref="B69:B71"/>
    <mergeCell ref="B84:B85"/>
    <mergeCell ref="B87:B88"/>
    <mergeCell ref="A95:C95"/>
    <mergeCell ref="A50:A94"/>
    <mergeCell ref="A96:A98"/>
    <mergeCell ref="B58:B59"/>
    <mergeCell ref="A120:C120"/>
    <mergeCell ref="A123:C123"/>
    <mergeCell ref="A100:A108"/>
    <mergeCell ref="B103:B104"/>
    <mergeCell ref="A116:B116"/>
    <mergeCell ref="A117:A119"/>
    <mergeCell ref="A109:C109"/>
    <mergeCell ref="A110:C110"/>
  </mergeCells>
  <printOptions horizontalCentered="1"/>
  <pageMargins left="0.3937007874015748" right="0.3937007874015748" top="1.062992125984252" bottom="1.2598425196850394" header="0.7874015748031497" footer="0.7874015748031497"/>
  <pageSetup fitToHeight="3" fitToWidth="3" horizontalDpi="300" verticalDpi="300" orientation="portrait" paperSize="9" scale="96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hlavata</cp:lastModifiedBy>
  <cp:lastPrinted>2012-12-20T07:08:32Z</cp:lastPrinted>
  <dcterms:created xsi:type="dcterms:W3CDTF">2008-03-17T08:01:44Z</dcterms:created>
  <dcterms:modified xsi:type="dcterms:W3CDTF">2012-12-20T07:11:37Z</dcterms:modified>
  <cp:category/>
  <cp:version/>
  <cp:contentType/>
  <cp:contentStatus/>
</cp:coreProperties>
</file>