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2060" windowHeight="8190" tabRatio="722" activeTab="0"/>
  </bookViews>
  <sheets>
    <sheet name="Hlavní činnost" sheetId="1" r:id="rId1"/>
    <sheet name="VHČ" sheetId="2" r:id="rId2"/>
  </sheets>
  <definedNames/>
  <calcPr fullCalcOnLoad="1"/>
</workbook>
</file>

<file path=xl/sharedStrings.xml><?xml version="1.0" encoding="utf-8"?>
<sst xmlns="http://schemas.openxmlformats.org/spreadsheetml/2006/main" count="183" uniqueCount="174">
  <si>
    <t>Kč</t>
  </si>
  <si>
    <t>Daň z přidané hodnoty</t>
  </si>
  <si>
    <t>Místní poplatky</t>
  </si>
  <si>
    <t>Hřbitovní poplatky</t>
  </si>
  <si>
    <t>Celkem</t>
  </si>
  <si>
    <t>Volný čas dětí - příspěvky</t>
  </si>
  <si>
    <t>Protipožární ochrana</t>
  </si>
  <si>
    <t>Pojištění majetku</t>
  </si>
  <si>
    <t>Pečovatelské služby, DPS</t>
  </si>
  <si>
    <t>Rozpočtové příjmy:</t>
  </si>
  <si>
    <t>Položka</t>
  </si>
  <si>
    <t>Daň z příjmu fyzických osob ze závislé činnosti</t>
  </si>
  <si>
    <t>Daň z příjmu fyzických osob ze SVČ</t>
  </si>
  <si>
    <t>Daň z příjmu právnických osob</t>
  </si>
  <si>
    <t>Daň z nemovitosti</t>
  </si>
  <si>
    <t>Poplatek za likvidaci komunálního odpadu</t>
  </si>
  <si>
    <t>Poplatek ze psů</t>
  </si>
  <si>
    <t>Poplatek za užívání veřejného prostranství</t>
  </si>
  <si>
    <t>Poplatek ze vstupného</t>
  </si>
  <si>
    <t>Poplatek z ubytovací kapacity</t>
  </si>
  <si>
    <t>Poplatek za povolení vjezdu do chráněné oblasti</t>
  </si>
  <si>
    <t>Poplatek za provozovaný výherní hrací přístroj</t>
  </si>
  <si>
    <t>Správní poplatky</t>
  </si>
  <si>
    <t>Dotace - státní správa, školství</t>
  </si>
  <si>
    <t xml:space="preserve">Dotace - sociální dávky </t>
  </si>
  <si>
    <t>Dotace obcí - neinvestiční náklady ZŠ</t>
  </si>
  <si>
    <t>Příjmy finančních operací - úroky</t>
  </si>
  <si>
    <t>Dividendy - akcie VaK</t>
  </si>
  <si>
    <t>Rozpočtové výdaje:</t>
  </si>
  <si>
    <t>Útulek pro psy</t>
  </si>
  <si>
    <t>Silnice</t>
  </si>
  <si>
    <t>Dopravní obslužnost</t>
  </si>
  <si>
    <t>Voda - SADKA, veřejné studně, hydrant</t>
  </si>
  <si>
    <t>Vodovod - půjčka VaK a.s.</t>
  </si>
  <si>
    <t>Kanalizace - údržba</t>
  </si>
  <si>
    <t>Ostatní činnost v kultuře (vč. kroniky)</t>
  </si>
  <si>
    <t>Veřejný rozhlas - údržba, popl. OSA</t>
  </si>
  <si>
    <t>Sdělovací prostředky - Sadské noviny</t>
  </si>
  <si>
    <t>SPOZ - věcné a peněžní dary</t>
  </si>
  <si>
    <t>Dětská hřiště</t>
  </si>
  <si>
    <t>Veřejné osvětlení</t>
  </si>
  <si>
    <t>Hřbitov</t>
  </si>
  <si>
    <t>Dotace svazku obcí KERSKO</t>
  </si>
  <si>
    <t>Nebezpečné odpady</t>
  </si>
  <si>
    <t>Komunální odpady</t>
  </si>
  <si>
    <t>Separace odpadů</t>
  </si>
  <si>
    <t>Chráněná oblast - JEZERO</t>
  </si>
  <si>
    <t>Rekultivace skládky - rozbor podzemních vod</t>
  </si>
  <si>
    <t>Péče o vzhled města a veřejnou zeleň</t>
  </si>
  <si>
    <t>Dávky sociální péče - účelová dotace</t>
  </si>
  <si>
    <t>Bezpečnost a veřejný pořádek - MP</t>
  </si>
  <si>
    <t>Požární ochrana - SDH</t>
  </si>
  <si>
    <t>Zastupitelstvo</t>
  </si>
  <si>
    <t>Činnost místní správy</t>
  </si>
  <si>
    <t>Výdaje finančních operací</t>
  </si>
  <si>
    <t>* osobní výdaje</t>
  </si>
  <si>
    <t>* věcné výdaje</t>
  </si>
  <si>
    <t>Financování:</t>
  </si>
  <si>
    <t>Separace odpadu - náhrada EKO KOM</t>
  </si>
  <si>
    <t>Internet, trhy</t>
  </si>
  <si>
    <t>Cestovní ruch (propagační materiál)</t>
  </si>
  <si>
    <t>Chodníky, cesty,  parkoviště, cyklostezky</t>
  </si>
  <si>
    <t>MŠ - neinvestiční příspěvek na činnost</t>
  </si>
  <si>
    <t>ZŠ - neinvestiční příspěvek na činnost</t>
  </si>
  <si>
    <t>KIC - neinvestiční příspěvek na činnost</t>
  </si>
  <si>
    <t>Pomoc zdravotně postiženým - příspěvek</t>
  </si>
  <si>
    <t>Ostatní odpad (rostlinný)</t>
  </si>
  <si>
    <r>
      <t>Peněžní fondy:</t>
    </r>
    <r>
      <rPr>
        <sz val="12"/>
        <rFont val="Arial"/>
        <family val="2"/>
      </rPr>
      <t xml:space="preserve"> (výše příspěvků dle vnitřních předpisů Městského úřadu)</t>
    </r>
  </si>
  <si>
    <r>
      <t xml:space="preserve">2) </t>
    </r>
    <r>
      <rPr>
        <b/>
        <sz val="12"/>
        <rFont val="Arial"/>
        <family val="2"/>
      </rPr>
      <t>Fond poskytování příspěvku na ošacení:</t>
    </r>
    <r>
      <rPr>
        <sz val="12"/>
        <rFont val="Arial"/>
        <family val="2"/>
      </rPr>
      <t xml:space="preserve"> tvorba a použití je součástí </t>
    </r>
  </si>
  <si>
    <t>Projednáno v</t>
  </si>
  <si>
    <t>Příjmy z daní</t>
  </si>
  <si>
    <t>Daň z příjmu fyzických osob z kapitálových výnosů</t>
  </si>
  <si>
    <t>Odvod výtěžku z provozování loterií</t>
  </si>
  <si>
    <t>SP - matrika</t>
  </si>
  <si>
    <t>SP - hrací automaty</t>
  </si>
  <si>
    <t>SP - evidence obyvatel</t>
  </si>
  <si>
    <t>SP - výpis z katastru nemovitostí</t>
  </si>
  <si>
    <t>SP - výpis z rejstříku trestů</t>
  </si>
  <si>
    <t>SP - výpis z obchodního rejstříku</t>
  </si>
  <si>
    <t>SP - stavební úřad</t>
  </si>
  <si>
    <t>Příjmy z prodeje majetku</t>
  </si>
  <si>
    <t>Dotace</t>
  </si>
  <si>
    <t>Příjmy z běžné činnosti</t>
  </si>
  <si>
    <t>CELKEM  PŘÍJMY</t>
  </si>
  <si>
    <t>Finanční vztahy k příspěvkovým organizacím</t>
  </si>
  <si>
    <t>Ostatní příspěvky, dotace, dary</t>
  </si>
  <si>
    <t>Výdaje k dotačním titulům</t>
  </si>
  <si>
    <t>SEMIRAMIS - protidrogová prevence</t>
  </si>
  <si>
    <t>Splátka úvěru ČS (ZŠ, komunikace)</t>
  </si>
  <si>
    <t>Běžné výdaje, správa majetku, investice</t>
  </si>
  <si>
    <t>Územní rozvoj - dílna, projekty, majetek</t>
  </si>
  <si>
    <t>CELKEM  VÝDAJE</t>
  </si>
  <si>
    <r>
      <t xml:space="preserve">1) </t>
    </r>
    <r>
      <rPr>
        <b/>
        <sz val="12"/>
        <rFont val="Arial"/>
        <family val="2"/>
      </rPr>
      <t>Sociální fond:</t>
    </r>
    <r>
      <rPr>
        <sz val="12"/>
        <rFont val="Arial"/>
        <family val="2"/>
      </rPr>
      <t xml:space="preserve"> tvorba a použití je součástí rozpočtu ve výši 205.200 Kč</t>
    </r>
  </si>
  <si>
    <t>Nebyt.hospodářství (srážková voda)</t>
  </si>
  <si>
    <t xml:space="preserve">Rekapitulace </t>
  </si>
  <si>
    <t>Splátka úvěru ze SFRB</t>
  </si>
  <si>
    <t>SPOZ - materiál</t>
  </si>
  <si>
    <t>Prodej pozemků Konaco + ČEZ</t>
  </si>
  <si>
    <t>Rozpočet Města Sadská na rok 2011</t>
  </si>
  <si>
    <t xml:space="preserve">zastupitelstvem dne 04. 11. 2009 a jeho úpravy na rok 2011. </t>
  </si>
  <si>
    <t xml:space="preserve">Rozpočet vychází z výhledu na roky 2010 - 2011 schváleného </t>
  </si>
  <si>
    <t>Při sestavování rozpočtu byla současně provedena předběžná řídící finanční kontrola.</t>
  </si>
  <si>
    <t>………………………….</t>
  </si>
  <si>
    <t>PaedDr. Cecilie Pajkrtová</t>
  </si>
  <si>
    <t xml:space="preserve">               starostka</t>
  </si>
  <si>
    <r>
      <t xml:space="preserve">Sdruž. prostř. - SDH - </t>
    </r>
    <r>
      <rPr>
        <sz val="10"/>
        <rFont val="Arial"/>
        <family val="2"/>
      </rPr>
      <t>Třebestovice, Sokoleč, Milčice</t>
    </r>
  </si>
  <si>
    <t>Příspěvek žadatelů na změnu územního plánu</t>
  </si>
  <si>
    <t>FRB - splátky půjček (občané, Město)</t>
  </si>
  <si>
    <t>Veřejné WC (finanční spoluúčast)</t>
  </si>
  <si>
    <t>Bytové hosp. (předpl.náj. Čp.181 + zápočet)</t>
  </si>
  <si>
    <t>FRB - úrok z úvěru od SFRB</t>
  </si>
  <si>
    <t>Budova MŠ - plynofikace kuchyně</t>
  </si>
  <si>
    <t xml:space="preserve">                     - rekonstrukce - podíl města</t>
  </si>
  <si>
    <t>Fond Zlatého pruhu Polabí</t>
  </si>
  <si>
    <t>MAS Podlipansko</t>
  </si>
  <si>
    <t>Třebestovice - dar na cyklostezku</t>
  </si>
  <si>
    <t>Splátka půjčky Města do FRB</t>
  </si>
  <si>
    <t xml:space="preserve">    z toho               - příspěvek na stravenky - 105.000 Kč</t>
  </si>
  <si>
    <t xml:space="preserve">                             - odchod do důchodu - 2.500 Kč</t>
  </si>
  <si>
    <t xml:space="preserve">                             - příspěvek na životní pojištění - 85.800 Kč</t>
  </si>
  <si>
    <t xml:space="preserve">                                rozpočtu ve výši 12.000 Kč</t>
  </si>
  <si>
    <t>Vedlejší hospodářská činnost Města Sadská – rozpočet na rok 2011</t>
  </si>
  <si>
    <t>Obsah činnosti</t>
  </si>
  <si>
    <t>ORJ</t>
  </si>
  <si>
    <t>Tržby</t>
  </si>
  <si>
    <t>Náklady</t>
  </si>
  <si>
    <t>Hospodářský výsledek</t>
  </si>
  <si>
    <t>Doprava</t>
  </si>
  <si>
    <t>902</t>
  </si>
  <si>
    <t>Kopírka</t>
  </si>
  <si>
    <t>904</t>
  </si>
  <si>
    <t>Nájem z bytů</t>
  </si>
  <si>
    <t>905</t>
  </si>
  <si>
    <t>Nájem z nebytových prostor</t>
  </si>
  <si>
    <t>906</t>
  </si>
  <si>
    <t>Vydavatelská činnost</t>
  </si>
  <si>
    <t>908</t>
  </si>
  <si>
    <t>Hospodaření v lesích</t>
  </si>
  <si>
    <t>909</t>
  </si>
  <si>
    <t>Nájemné v ZŠ</t>
  </si>
  <si>
    <t>910</t>
  </si>
  <si>
    <t>Prodej propagačního zboží</t>
  </si>
  <si>
    <t>911</t>
  </si>
  <si>
    <t>Popelnice</t>
  </si>
  <si>
    <t>912</t>
  </si>
  <si>
    <t>Plastové pytle</t>
  </si>
  <si>
    <t>913</t>
  </si>
  <si>
    <t>Služby BH - čp. 181</t>
  </si>
  <si>
    <t>915</t>
  </si>
  <si>
    <t>DPS - nájem</t>
  </si>
  <si>
    <t>917</t>
  </si>
  <si>
    <t>DPS - služby</t>
  </si>
  <si>
    <t>918</t>
  </si>
  <si>
    <t>Nájem z pozemků</t>
  </si>
  <si>
    <t>919</t>
  </si>
  <si>
    <t>Pronájem sloupů VO - reklama</t>
  </si>
  <si>
    <t>920</t>
  </si>
  <si>
    <t>Odvoz a uložení komunál. odpadu</t>
  </si>
  <si>
    <t>921</t>
  </si>
  <si>
    <t>Pronájem majetku</t>
  </si>
  <si>
    <t>923</t>
  </si>
  <si>
    <t>Pronájem kanalizace - VaK</t>
  </si>
  <si>
    <t>924</t>
  </si>
  <si>
    <t>Městský rozhlas - komerční hlášení</t>
  </si>
  <si>
    <t>926</t>
  </si>
  <si>
    <t>Provoz veřejného WC</t>
  </si>
  <si>
    <t>927</t>
  </si>
  <si>
    <t>Hospodářský výsledek za VHČ celkem:</t>
  </si>
  <si>
    <t>…………………………………………</t>
  </si>
  <si>
    <t xml:space="preserve">   PaedDr. Cecilie Pajkrtová</t>
  </si>
  <si>
    <t xml:space="preserve">                   starostka</t>
  </si>
  <si>
    <t>RM dne 01. 12. 2010</t>
  </si>
  <si>
    <t>FV dne 09. 12. 2010</t>
  </si>
  <si>
    <t>ZM dne 20. 12. 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</si>
</sst>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9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7" fillId="2" borderId="4" xfId="0" applyFont="1" applyFill="1" applyBorder="1" applyAlignment="1">
      <alignment horizontal="center"/>
    </xf>
    <xf numFmtId="3" fontId="4" fillId="0" borderId="5" xfId="0" applyNumberFormat="1" applyFont="1" applyBorder="1" applyAlignment="1">
      <alignment/>
    </xf>
    <xf numFmtId="0" fontId="4" fillId="2" borderId="6" xfId="0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3" fontId="3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2" borderId="8" xfId="0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7" fillId="2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3" borderId="6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0" fontId="4" fillId="3" borderId="13" xfId="0" applyFont="1" applyFill="1" applyBorder="1" applyAlignment="1">
      <alignment/>
    </xf>
    <xf numFmtId="3" fontId="4" fillId="3" borderId="5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49" fontId="3" fillId="0" borderId="24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0" fontId="3" fillId="0" borderId="27" xfId="0" applyFont="1" applyBorder="1" applyAlignment="1">
      <alignment/>
    </xf>
    <xf numFmtId="49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49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0" fontId="3" fillId="0" borderId="34" xfId="0" applyFont="1" applyBorder="1" applyAlignment="1">
      <alignment/>
    </xf>
    <xf numFmtId="49" fontId="3" fillId="0" borderId="34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right"/>
    </xf>
    <xf numFmtId="4" fontId="3" fillId="0" borderId="36" xfId="0" applyNumberFormat="1" applyFont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4" fillId="5" borderId="38" xfId="0" applyNumberFormat="1" applyFont="1" applyFill="1" applyBorder="1" applyAlignment="1">
      <alignment/>
    </xf>
    <xf numFmtId="4" fontId="4" fillId="5" borderId="35" xfId="0" applyNumberFormat="1" applyFont="1" applyFill="1" applyBorder="1" applyAlignment="1">
      <alignment/>
    </xf>
    <xf numFmtId="4" fontId="4" fillId="5" borderId="39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5" borderId="3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2"/>
  <sheetViews>
    <sheetView tabSelected="1" workbookViewId="0" topLeftCell="A118">
      <selection activeCell="A141" sqref="A141"/>
    </sheetView>
  </sheetViews>
  <sheetFormatPr defaultColWidth="11.7109375" defaultRowHeight="12.75"/>
  <cols>
    <col min="1" max="1" width="50.421875" style="0" customWidth="1"/>
    <col min="2" max="2" width="15.140625" style="0" customWidth="1"/>
  </cols>
  <sheetData>
    <row r="1" spans="1:2" ht="15">
      <c r="A1" s="1"/>
      <c r="B1" s="1"/>
    </row>
    <row r="2" spans="1:2" ht="18">
      <c r="A2" s="72" t="s">
        <v>98</v>
      </c>
      <c r="B2" s="72"/>
    </row>
    <row r="3" spans="1:2" ht="15">
      <c r="A3" s="1"/>
      <c r="B3" s="1"/>
    </row>
    <row r="4" spans="1:2" ht="15">
      <c r="A4" s="73" t="s">
        <v>100</v>
      </c>
      <c r="B4" s="73"/>
    </row>
    <row r="5" spans="1:2" ht="15">
      <c r="A5" s="73" t="s">
        <v>99</v>
      </c>
      <c r="B5" s="73"/>
    </row>
    <row r="6" spans="1:2" ht="15">
      <c r="A6" s="1"/>
      <c r="B6" s="1"/>
    </row>
    <row r="7" spans="1:2" ht="15">
      <c r="A7" s="1"/>
      <c r="B7" s="1"/>
    </row>
    <row r="8" spans="1:2" ht="16.5" thickBot="1">
      <c r="A8" s="3" t="s">
        <v>9</v>
      </c>
      <c r="B8" s="1"/>
    </row>
    <row r="9" spans="1:2" ht="15.75" thickBot="1">
      <c r="A9" s="29" t="s">
        <v>10</v>
      </c>
      <c r="B9" s="17" t="s">
        <v>0</v>
      </c>
    </row>
    <row r="10" spans="1:2" ht="15.75" thickTop="1">
      <c r="A10" s="30" t="s">
        <v>11</v>
      </c>
      <c r="B10" s="6">
        <v>4530000</v>
      </c>
    </row>
    <row r="11" spans="1:2" ht="15">
      <c r="A11" s="26" t="s">
        <v>12</v>
      </c>
      <c r="B11" s="4">
        <v>870000</v>
      </c>
    </row>
    <row r="12" spans="1:2" ht="15">
      <c r="A12" s="26" t="s">
        <v>71</v>
      </c>
      <c r="B12" s="4">
        <v>390000</v>
      </c>
    </row>
    <row r="13" spans="1:2" ht="15">
      <c r="A13" s="26" t="s">
        <v>13</v>
      </c>
      <c r="B13" s="4">
        <v>5000000</v>
      </c>
    </row>
    <row r="14" spans="1:2" ht="15">
      <c r="A14" s="26" t="s">
        <v>1</v>
      </c>
      <c r="B14" s="4">
        <v>10900000</v>
      </c>
    </row>
    <row r="15" spans="1:2" ht="15.75" thickBot="1">
      <c r="A15" s="31" t="s">
        <v>14</v>
      </c>
      <c r="B15" s="13">
        <v>2300000</v>
      </c>
    </row>
    <row r="16" spans="1:2" ht="16.5" thickBot="1">
      <c r="A16" s="33" t="s">
        <v>70</v>
      </c>
      <c r="B16" s="18">
        <f>SUM(B10:B15)</f>
        <v>23990000</v>
      </c>
    </row>
    <row r="17" spans="1:2" ht="15">
      <c r="A17" s="30" t="s">
        <v>15</v>
      </c>
      <c r="B17" s="6">
        <v>1535000</v>
      </c>
    </row>
    <row r="18" spans="1:2" ht="15">
      <c r="A18" s="26" t="s">
        <v>16</v>
      </c>
      <c r="B18" s="4">
        <v>95000</v>
      </c>
    </row>
    <row r="19" spans="1:2" ht="15">
      <c r="A19" s="26" t="s">
        <v>17</v>
      </c>
      <c r="B19" s="4">
        <v>50000</v>
      </c>
    </row>
    <row r="20" spans="1:2" ht="15">
      <c r="A20" s="26" t="s">
        <v>18</v>
      </c>
      <c r="B20" s="4">
        <v>100</v>
      </c>
    </row>
    <row r="21" spans="1:2" ht="15">
      <c r="A21" s="26" t="s">
        <v>19</v>
      </c>
      <c r="B21" s="4">
        <v>10000</v>
      </c>
    </row>
    <row r="22" spans="1:2" ht="15">
      <c r="A22" s="26" t="s">
        <v>20</v>
      </c>
      <c r="B22" s="4">
        <v>180000</v>
      </c>
    </row>
    <row r="23" spans="1:2" ht="15">
      <c r="A23" s="26" t="s">
        <v>21</v>
      </c>
      <c r="B23" s="4">
        <v>320000</v>
      </c>
    </row>
    <row r="24" spans="1:2" ht="15.75" thickBot="1">
      <c r="A24" s="34" t="s">
        <v>72</v>
      </c>
      <c r="B24" s="19">
        <v>200000</v>
      </c>
    </row>
    <row r="25" spans="1:2" ht="16.5" thickBot="1">
      <c r="A25" s="33" t="s">
        <v>2</v>
      </c>
      <c r="B25" s="18">
        <f>SUM(B17:B24)</f>
        <v>2390100</v>
      </c>
    </row>
    <row r="26" spans="1:2" ht="15">
      <c r="A26" s="35" t="s">
        <v>79</v>
      </c>
      <c r="B26" s="20">
        <v>115000</v>
      </c>
    </row>
    <row r="27" spans="1:2" ht="15">
      <c r="A27" s="36" t="s">
        <v>73</v>
      </c>
      <c r="B27" s="21">
        <v>65000</v>
      </c>
    </row>
    <row r="28" spans="1:2" ht="15">
      <c r="A28" s="36" t="s">
        <v>74</v>
      </c>
      <c r="B28" s="21">
        <v>140000</v>
      </c>
    </row>
    <row r="29" spans="1:2" ht="15">
      <c r="A29" s="36" t="s">
        <v>75</v>
      </c>
      <c r="B29" s="21">
        <v>5000</v>
      </c>
    </row>
    <row r="30" spans="1:2" ht="15">
      <c r="A30" s="37" t="s">
        <v>76</v>
      </c>
      <c r="B30" s="22">
        <v>14000</v>
      </c>
    </row>
    <row r="31" spans="1:2" ht="15">
      <c r="A31" s="37" t="s">
        <v>77</v>
      </c>
      <c r="B31" s="22">
        <v>4000</v>
      </c>
    </row>
    <row r="32" spans="1:2" ht="15.75" thickBot="1">
      <c r="A32" s="37" t="s">
        <v>78</v>
      </c>
      <c r="B32" s="22">
        <v>3000</v>
      </c>
    </row>
    <row r="33" spans="1:2" ht="16.5" thickBot="1">
      <c r="A33" s="33" t="s">
        <v>22</v>
      </c>
      <c r="B33" s="18">
        <f>SUM(B26:B32)</f>
        <v>346000</v>
      </c>
    </row>
    <row r="34" spans="1:2" ht="15.75" thickBot="1">
      <c r="A34" s="38" t="s">
        <v>97</v>
      </c>
      <c r="B34" s="23">
        <v>33000</v>
      </c>
    </row>
    <row r="35" spans="1:2" ht="16.5" thickBot="1">
      <c r="A35" s="33" t="s">
        <v>80</v>
      </c>
      <c r="B35" s="18">
        <f>SUM(B34:B34)</f>
        <v>33000</v>
      </c>
    </row>
    <row r="36" spans="1:2" ht="15">
      <c r="A36" s="26" t="s">
        <v>23</v>
      </c>
      <c r="B36" s="4">
        <v>3700000</v>
      </c>
    </row>
    <row r="37" spans="1:2" ht="15">
      <c r="A37" s="26" t="s">
        <v>24</v>
      </c>
      <c r="B37" s="4">
        <v>2000000</v>
      </c>
    </row>
    <row r="38" spans="1:2" ht="15.75" thickBot="1">
      <c r="A38" s="26" t="s">
        <v>25</v>
      </c>
      <c r="B38" s="4">
        <v>795000</v>
      </c>
    </row>
    <row r="39" spans="1:2" ht="16.5" thickBot="1">
      <c r="A39" s="33" t="s">
        <v>81</v>
      </c>
      <c r="B39" s="18">
        <f>SUM(B36:B38)</f>
        <v>6495000</v>
      </c>
    </row>
    <row r="40" spans="1:2" ht="15">
      <c r="A40" s="39" t="s">
        <v>106</v>
      </c>
      <c r="B40" s="24">
        <v>100000</v>
      </c>
    </row>
    <row r="41" spans="1:2" ht="15">
      <c r="A41" s="26" t="s">
        <v>58</v>
      </c>
      <c r="B41" s="4">
        <v>420621</v>
      </c>
    </row>
    <row r="42" spans="1:2" ht="15">
      <c r="A42" s="26" t="s">
        <v>3</v>
      </c>
      <c r="B42" s="4">
        <v>10000</v>
      </c>
    </row>
    <row r="43" spans="1:2" ht="15">
      <c r="A43" s="26" t="s">
        <v>26</v>
      </c>
      <c r="B43" s="4">
        <v>40000</v>
      </c>
    </row>
    <row r="44" spans="1:2" ht="15">
      <c r="A44" s="26" t="s">
        <v>27</v>
      </c>
      <c r="B44" s="4">
        <v>87000</v>
      </c>
    </row>
    <row r="45" spans="1:2" ht="15.75" thickBot="1">
      <c r="A45" s="32" t="s">
        <v>105</v>
      </c>
      <c r="B45" s="5">
        <v>75000</v>
      </c>
    </row>
    <row r="46" spans="1:2" ht="16.5" thickBot="1">
      <c r="A46" s="42" t="s">
        <v>82</v>
      </c>
      <c r="B46" s="43">
        <f>SUM(B40:B45)</f>
        <v>732621</v>
      </c>
    </row>
    <row r="47" spans="1:2" ht="16.5" thickBot="1">
      <c r="A47" s="33" t="s">
        <v>107</v>
      </c>
      <c r="B47" s="18">
        <f>15312+867+89200</f>
        <v>105379</v>
      </c>
    </row>
    <row r="48" spans="1:2" ht="16.5" thickBot="1">
      <c r="A48" s="40" t="s">
        <v>83</v>
      </c>
      <c r="B48" s="41">
        <f>B46+B39+B35+B33+B25+B16+B47</f>
        <v>34092100</v>
      </c>
    </row>
    <row r="49" spans="1:2" ht="15">
      <c r="A49" s="16"/>
      <c r="B49" s="16"/>
    </row>
    <row r="50" spans="1:2" ht="15">
      <c r="A50" s="16"/>
      <c r="B50" s="16"/>
    </row>
    <row r="51" spans="1:2" ht="16.5" thickBot="1">
      <c r="A51" s="12" t="s">
        <v>28</v>
      </c>
      <c r="B51" s="16"/>
    </row>
    <row r="52" spans="1:2" ht="15.75" thickBot="1">
      <c r="A52" s="29" t="s">
        <v>10</v>
      </c>
      <c r="B52" s="17" t="s">
        <v>0</v>
      </c>
    </row>
    <row r="53" spans="1:2" ht="15.75" thickTop="1">
      <c r="A53" s="30" t="s">
        <v>29</v>
      </c>
      <c r="B53" s="6">
        <v>127000</v>
      </c>
    </row>
    <row r="54" spans="1:2" ht="15">
      <c r="A54" s="26" t="s">
        <v>59</v>
      </c>
      <c r="B54" s="4">
        <v>20000</v>
      </c>
    </row>
    <row r="55" spans="1:2" ht="15">
      <c r="A55" s="26" t="s">
        <v>60</v>
      </c>
      <c r="B55" s="4">
        <v>33000</v>
      </c>
    </row>
    <row r="56" spans="1:2" ht="15">
      <c r="A56" s="26" t="s">
        <v>108</v>
      </c>
      <c r="B56" s="4">
        <v>50000</v>
      </c>
    </row>
    <row r="57" spans="1:2" ht="15">
      <c r="A57" s="26" t="s">
        <v>30</v>
      </c>
      <c r="B57" s="4">
        <v>640000</v>
      </c>
    </row>
    <row r="58" spans="1:2" ht="15">
      <c r="A58" s="26" t="s">
        <v>61</v>
      </c>
      <c r="B58" s="4">
        <v>218600</v>
      </c>
    </row>
    <row r="59" spans="1:2" ht="15">
      <c r="A59" s="26" t="s">
        <v>32</v>
      </c>
      <c r="B59" s="4">
        <v>81600</v>
      </c>
    </row>
    <row r="60" spans="1:2" ht="15">
      <c r="A60" s="26" t="s">
        <v>33</v>
      </c>
      <c r="B60" s="4">
        <v>189804</v>
      </c>
    </row>
    <row r="61" spans="1:2" ht="15">
      <c r="A61" s="31" t="s">
        <v>34</v>
      </c>
      <c r="B61" s="13">
        <v>80000</v>
      </c>
    </row>
    <row r="62" spans="1:2" ht="15">
      <c r="A62" s="31" t="s">
        <v>111</v>
      </c>
      <c r="B62" s="13">
        <v>45900</v>
      </c>
    </row>
    <row r="63" spans="1:2" ht="15">
      <c r="A63" s="31" t="s">
        <v>112</v>
      </c>
      <c r="B63" s="13">
        <v>481000</v>
      </c>
    </row>
    <row r="64" spans="1:2" ht="15">
      <c r="A64" s="26" t="s">
        <v>35</v>
      </c>
      <c r="B64" s="4">
        <v>27000</v>
      </c>
    </row>
    <row r="65" spans="1:2" ht="15">
      <c r="A65" s="26" t="s">
        <v>36</v>
      </c>
      <c r="B65" s="4">
        <v>59500</v>
      </c>
    </row>
    <row r="66" spans="1:2" ht="15">
      <c r="A66" s="26" t="s">
        <v>37</v>
      </c>
      <c r="B66" s="4">
        <v>30000</v>
      </c>
    </row>
    <row r="67" spans="1:2" ht="15">
      <c r="A67" s="26" t="s">
        <v>96</v>
      </c>
      <c r="B67" s="4">
        <v>9500</v>
      </c>
    </row>
    <row r="68" spans="1:2" ht="15">
      <c r="A68" s="26" t="s">
        <v>39</v>
      </c>
      <c r="B68" s="4">
        <v>120000</v>
      </c>
    </row>
    <row r="69" spans="1:2" ht="15">
      <c r="A69" s="26" t="s">
        <v>109</v>
      </c>
      <c r="B69" s="4">
        <v>157770</v>
      </c>
    </row>
    <row r="70" spans="1:2" ht="15">
      <c r="A70" s="26" t="s">
        <v>93</v>
      </c>
      <c r="B70" s="4">
        <v>25000</v>
      </c>
    </row>
    <row r="71" spans="1:2" ht="15">
      <c r="A71" s="26" t="s">
        <v>40</v>
      </c>
      <c r="B71" s="4">
        <v>691600</v>
      </c>
    </row>
    <row r="72" spans="1:2" ht="15">
      <c r="A72" s="26" t="s">
        <v>41</v>
      </c>
      <c r="B72" s="4">
        <v>585000</v>
      </c>
    </row>
    <row r="73" spans="1:2" ht="15">
      <c r="A73" s="26" t="s">
        <v>90</v>
      </c>
      <c r="B73" s="4">
        <v>1807000</v>
      </c>
    </row>
    <row r="74" spans="1:2" ht="15">
      <c r="A74" s="26" t="s">
        <v>43</v>
      </c>
      <c r="B74" s="4">
        <v>55000</v>
      </c>
    </row>
    <row r="75" spans="1:2" ht="15">
      <c r="A75" s="26" t="s">
        <v>44</v>
      </c>
      <c r="B75" s="4">
        <v>3142000</v>
      </c>
    </row>
    <row r="76" spans="1:2" ht="15">
      <c r="A76" s="26" t="s">
        <v>66</v>
      </c>
      <c r="B76" s="4">
        <v>230000</v>
      </c>
    </row>
    <row r="77" spans="1:2" ht="15">
      <c r="A77" s="26" t="s">
        <v>45</v>
      </c>
      <c r="B77" s="4">
        <v>550000</v>
      </c>
    </row>
    <row r="78" spans="1:2" ht="15">
      <c r="A78" s="26" t="s">
        <v>46</v>
      </c>
      <c r="B78" s="4">
        <v>323300</v>
      </c>
    </row>
    <row r="79" spans="1:2" ht="15">
      <c r="A79" s="26" t="s">
        <v>47</v>
      </c>
      <c r="B79" s="4">
        <v>34200</v>
      </c>
    </row>
    <row r="80" spans="1:2" ht="15">
      <c r="A80" s="26" t="s">
        <v>6</v>
      </c>
      <c r="B80" s="4">
        <v>6000</v>
      </c>
    </row>
    <row r="81" spans="1:2" ht="15">
      <c r="A81" s="31" t="s">
        <v>48</v>
      </c>
      <c r="B81" s="13">
        <v>1770200</v>
      </c>
    </row>
    <row r="82" spans="1:2" ht="15">
      <c r="A82" s="26" t="s">
        <v>50</v>
      </c>
      <c r="B82" s="4">
        <v>1404700</v>
      </c>
    </row>
    <row r="83" spans="1:2" ht="15">
      <c r="A83" s="26" t="s">
        <v>51</v>
      </c>
      <c r="B83" s="4">
        <v>365000</v>
      </c>
    </row>
    <row r="84" spans="1:2" ht="15">
      <c r="A84" s="26" t="s">
        <v>52</v>
      </c>
      <c r="B84" s="4">
        <v>1534530</v>
      </c>
    </row>
    <row r="85" spans="1:2" ht="15">
      <c r="A85" s="26" t="s">
        <v>53</v>
      </c>
      <c r="B85" s="4">
        <f>7221500-12000-16000</f>
        <v>7193500</v>
      </c>
    </row>
    <row r="86" spans="1:2" ht="15">
      <c r="A86" s="26" t="s">
        <v>54</v>
      </c>
      <c r="B86" s="4">
        <v>70000</v>
      </c>
    </row>
    <row r="87" spans="1:2" ht="15">
      <c r="A87" s="26" t="s">
        <v>7</v>
      </c>
      <c r="B87" s="4">
        <v>115000</v>
      </c>
    </row>
    <row r="88" spans="1:2" ht="15">
      <c r="A88" s="31" t="s">
        <v>116</v>
      </c>
      <c r="B88" s="13">
        <v>89200</v>
      </c>
    </row>
    <row r="89" spans="1:2" ht="15.75" thickBot="1">
      <c r="A89" s="32" t="s">
        <v>110</v>
      </c>
      <c r="B89" s="5">
        <v>10496</v>
      </c>
    </row>
    <row r="90" spans="1:2" ht="16.5" thickBot="1">
      <c r="A90" s="33" t="s">
        <v>89</v>
      </c>
      <c r="B90" s="18">
        <f>SUM(B53:B89)</f>
        <v>22372400</v>
      </c>
    </row>
    <row r="91" spans="1:2" ht="15">
      <c r="A91" s="30" t="s">
        <v>62</v>
      </c>
      <c r="B91" s="6">
        <v>1300000</v>
      </c>
    </row>
    <row r="92" spans="1:2" ht="15">
      <c r="A92" s="26" t="s">
        <v>63</v>
      </c>
      <c r="B92" s="4">
        <v>3500000</v>
      </c>
    </row>
    <row r="93" spans="1:2" ht="15.75" thickBot="1">
      <c r="A93" s="31" t="s">
        <v>64</v>
      </c>
      <c r="B93" s="13">
        <v>2151445</v>
      </c>
    </row>
    <row r="94" spans="1:2" ht="16.5" thickBot="1">
      <c r="A94" s="33" t="s">
        <v>84</v>
      </c>
      <c r="B94" s="18">
        <f>SUM(B91:B93)</f>
        <v>6951445</v>
      </c>
    </row>
    <row r="95" spans="1:2" ht="15">
      <c r="A95" s="26" t="s">
        <v>8</v>
      </c>
      <c r="B95" s="4">
        <v>480000</v>
      </c>
    </row>
    <row r="96" spans="1:2" ht="15">
      <c r="A96" s="26" t="s">
        <v>31</v>
      </c>
      <c r="B96" s="4">
        <v>480000</v>
      </c>
    </row>
    <row r="97" spans="1:2" ht="15">
      <c r="A97" s="26" t="s">
        <v>42</v>
      </c>
      <c r="B97" s="4">
        <v>48000</v>
      </c>
    </row>
    <row r="98" spans="1:2" ht="15">
      <c r="A98" s="26" t="s">
        <v>114</v>
      </c>
      <c r="B98" s="4">
        <v>12000</v>
      </c>
    </row>
    <row r="99" spans="1:2" ht="15">
      <c r="A99" s="26" t="s">
        <v>113</v>
      </c>
      <c r="B99" s="4">
        <v>16000</v>
      </c>
    </row>
    <row r="100" spans="1:2" ht="15">
      <c r="A100" s="26" t="s">
        <v>115</v>
      </c>
      <c r="B100" s="4">
        <v>523066</v>
      </c>
    </row>
    <row r="101" spans="1:2" ht="15">
      <c r="A101" s="26" t="s">
        <v>38</v>
      </c>
      <c r="B101" s="4">
        <v>76500</v>
      </c>
    </row>
    <row r="102" spans="1:2" ht="15">
      <c r="A102" s="26" t="s">
        <v>5</v>
      </c>
      <c r="B102" s="4">
        <v>190000</v>
      </c>
    </row>
    <row r="103" spans="1:2" ht="15">
      <c r="A103" s="31" t="s">
        <v>87</v>
      </c>
      <c r="B103" s="13">
        <v>10000</v>
      </c>
    </row>
    <row r="104" spans="1:2" ht="15.75" thickBot="1">
      <c r="A104" s="31" t="s">
        <v>65</v>
      </c>
      <c r="B104" s="13">
        <v>10000</v>
      </c>
    </row>
    <row r="105" spans="1:2" ht="16.5" thickBot="1">
      <c r="A105" s="33" t="s">
        <v>85</v>
      </c>
      <c r="B105" s="18">
        <f>SUM(B95:B104)</f>
        <v>1845566</v>
      </c>
    </row>
    <row r="106" spans="1:2" ht="15.75" thickBot="1">
      <c r="A106" s="26" t="s">
        <v>49</v>
      </c>
      <c r="B106" s="4">
        <v>2000000</v>
      </c>
    </row>
    <row r="107" spans="1:2" ht="16.5" thickBot="1">
      <c r="A107" s="33" t="s">
        <v>86</v>
      </c>
      <c r="B107" s="18">
        <f>SUM(B106)</f>
        <v>2000000</v>
      </c>
    </row>
    <row r="108" spans="1:2" ht="16.5" thickBot="1">
      <c r="A108" s="9" t="s">
        <v>91</v>
      </c>
      <c r="B108" s="10">
        <f>B90+B94+B105+B107</f>
        <v>33169411</v>
      </c>
    </row>
    <row r="109" spans="1:2" ht="15">
      <c r="A109" s="1"/>
      <c r="B109" s="1"/>
    </row>
    <row r="110" spans="1:2" ht="15">
      <c r="A110" s="1" t="s">
        <v>55</v>
      </c>
      <c r="B110" s="2">
        <v>8213726</v>
      </c>
    </row>
    <row r="111" spans="1:2" ht="15">
      <c r="A111" s="1" t="s">
        <v>56</v>
      </c>
      <c r="B111" s="2">
        <f>B108-B110</f>
        <v>24955685</v>
      </c>
    </row>
    <row r="112" spans="1:2" ht="15">
      <c r="A112" s="1"/>
      <c r="B112" s="2"/>
    </row>
    <row r="113" spans="1:2" ht="16.5" thickBot="1">
      <c r="A113" s="3" t="s">
        <v>57</v>
      </c>
      <c r="B113" s="1"/>
    </row>
    <row r="114" spans="1:2" ht="15.75" thickBot="1">
      <c r="A114" s="25" t="s">
        <v>10</v>
      </c>
      <c r="B114" s="7" t="s">
        <v>0</v>
      </c>
    </row>
    <row r="115" spans="1:2" ht="15">
      <c r="A115" s="26" t="s">
        <v>95</v>
      </c>
      <c r="B115" s="4">
        <v>-54689</v>
      </c>
    </row>
    <row r="116" spans="1:2" ht="15.75" thickBot="1">
      <c r="A116" s="27" t="s">
        <v>88</v>
      </c>
      <c r="B116" s="11">
        <v>-868000</v>
      </c>
    </row>
    <row r="117" spans="1:2" ht="16.5" thickBot="1">
      <c r="A117" s="28" t="s">
        <v>4</v>
      </c>
      <c r="B117" s="8">
        <f>SUM(B115:B116)</f>
        <v>-922689</v>
      </c>
    </row>
    <row r="118" spans="1:2" ht="15">
      <c r="A118" s="1"/>
      <c r="B118" s="2"/>
    </row>
    <row r="119" spans="1:2" ht="15.75" thickBot="1">
      <c r="A119" s="1"/>
      <c r="B119" s="1"/>
    </row>
    <row r="120" spans="1:2" ht="16.5" thickBot="1">
      <c r="A120" s="9" t="s">
        <v>94</v>
      </c>
      <c r="B120" s="10">
        <f>B48-B108+B117</f>
        <v>0</v>
      </c>
    </row>
    <row r="121" spans="1:2" ht="15">
      <c r="A121" s="1"/>
      <c r="B121" s="1"/>
    </row>
    <row r="122" spans="1:2" ht="15">
      <c r="A122" s="1"/>
      <c r="B122" s="1"/>
    </row>
    <row r="123" spans="1:2" ht="15.75">
      <c r="A123" s="3" t="s">
        <v>67</v>
      </c>
      <c r="B123" s="1"/>
    </row>
    <row r="124" spans="1:2" ht="15.75">
      <c r="A124" s="1" t="s">
        <v>92</v>
      </c>
      <c r="B124" s="1"/>
    </row>
    <row r="125" spans="1:2" ht="15">
      <c r="A125" s="1" t="s">
        <v>117</v>
      </c>
      <c r="B125" s="1"/>
    </row>
    <row r="126" spans="1:2" ht="15">
      <c r="A126" s="1" t="s">
        <v>118</v>
      </c>
      <c r="B126" s="1"/>
    </row>
    <row r="127" spans="1:2" ht="15">
      <c r="A127" s="1" t="s">
        <v>119</v>
      </c>
      <c r="B127" s="1"/>
    </row>
    <row r="128" spans="1:2" ht="15.75">
      <c r="A128" s="1" t="s">
        <v>68</v>
      </c>
      <c r="B128" s="1"/>
    </row>
    <row r="129" spans="1:2" ht="15">
      <c r="A129" s="1" t="s">
        <v>120</v>
      </c>
      <c r="B129" s="1"/>
    </row>
    <row r="130" spans="1:2" ht="15">
      <c r="A130" s="14"/>
      <c r="B130" s="1"/>
    </row>
    <row r="131" spans="1:2" ht="15">
      <c r="A131" s="15" t="s">
        <v>101</v>
      </c>
      <c r="B131" s="1"/>
    </row>
    <row r="132" spans="1:2" ht="15">
      <c r="A132" s="1"/>
      <c r="B132" s="1"/>
    </row>
    <row r="133" spans="1:2" ht="15">
      <c r="A133" s="1"/>
      <c r="B133" s="1"/>
    </row>
    <row r="134" spans="1:2" ht="12" customHeight="1">
      <c r="A134" s="1"/>
      <c r="B134" s="1"/>
    </row>
    <row r="135" spans="1:2" ht="15">
      <c r="A135" s="1" t="s">
        <v>69</v>
      </c>
      <c r="B135" s="1" t="s">
        <v>102</v>
      </c>
    </row>
    <row r="136" spans="1:2" ht="15">
      <c r="A136" s="1" t="s">
        <v>171</v>
      </c>
      <c r="B136" s="1" t="s">
        <v>103</v>
      </c>
    </row>
    <row r="137" spans="1:2" ht="15">
      <c r="A137" s="1" t="s">
        <v>172</v>
      </c>
      <c r="B137" s="1" t="s">
        <v>104</v>
      </c>
    </row>
    <row r="138" spans="1:2" ht="15">
      <c r="A138" s="1" t="s">
        <v>173</v>
      </c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</sheetData>
  <mergeCells count="3">
    <mergeCell ref="A2:B2"/>
    <mergeCell ref="A4:B4"/>
    <mergeCell ref="A5:B5"/>
  </mergeCells>
  <printOptions horizontalCentered="1"/>
  <pageMargins left="0.3937007874015748" right="0.3937007874015748" top="1.062992125984252" bottom="1.062992125984252" header="0.7874015748031497" footer="0.7874015748031497"/>
  <pageSetup fitToHeight="3" fitToWidth="3" horizontalDpi="300" verticalDpi="3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41"/>
  <sheetViews>
    <sheetView workbookViewId="0" topLeftCell="A13">
      <selection activeCell="A42" sqref="A42"/>
    </sheetView>
  </sheetViews>
  <sheetFormatPr defaultColWidth="9.140625" defaultRowHeight="12.75"/>
  <cols>
    <col min="1" max="1" width="35.7109375" style="0" customWidth="1"/>
    <col min="3" max="3" width="14.421875" style="0" customWidth="1"/>
    <col min="4" max="4" width="15.28125" style="0" customWidth="1"/>
    <col min="5" max="5" width="16.57421875" style="0" customWidth="1"/>
  </cols>
  <sheetData>
    <row r="2" spans="1:5" ht="18">
      <c r="A2" s="74" t="s">
        <v>121</v>
      </c>
      <c r="B2" s="74"/>
      <c r="C2" s="74"/>
      <c r="D2" s="74"/>
      <c r="E2" s="74"/>
    </row>
    <row r="3" spans="1:5" ht="18">
      <c r="A3" s="44"/>
      <c r="B3" s="44"/>
      <c r="C3" s="1"/>
      <c r="D3" s="1"/>
      <c r="E3" s="1"/>
    </row>
    <row r="4" spans="1:5" ht="15.75" thickBot="1">
      <c r="A4" s="1"/>
      <c r="B4" s="1"/>
      <c r="C4" s="1"/>
      <c r="D4" s="1"/>
      <c r="E4" s="1"/>
    </row>
    <row r="5" spans="1:5" ht="32.25" thickBot="1">
      <c r="A5" s="45" t="s">
        <v>122</v>
      </c>
      <c r="B5" s="46" t="s">
        <v>123</v>
      </c>
      <c r="C5" s="46" t="s">
        <v>124</v>
      </c>
      <c r="D5" s="47" t="s">
        <v>125</v>
      </c>
      <c r="E5" s="48" t="s">
        <v>126</v>
      </c>
    </row>
    <row r="6" spans="1:5" ht="15.75" thickTop="1">
      <c r="A6" s="49" t="s">
        <v>127</v>
      </c>
      <c r="B6" s="50" t="s">
        <v>128</v>
      </c>
      <c r="C6" s="51">
        <v>0</v>
      </c>
      <c r="D6" s="52">
        <v>0</v>
      </c>
      <c r="E6" s="51">
        <f>C6-D6</f>
        <v>0</v>
      </c>
    </row>
    <row r="7" spans="1:5" ht="15">
      <c r="A7" s="53" t="s">
        <v>129</v>
      </c>
      <c r="B7" s="54" t="s">
        <v>130</v>
      </c>
      <c r="C7" s="55">
        <v>7000</v>
      </c>
      <c r="D7" s="56">
        <v>7000</v>
      </c>
      <c r="E7" s="51">
        <f>C7-D7</f>
        <v>0</v>
      </c>
    </row>
    <row r="8" spans="1:5" ht="15">
      <c r="A8" s="53" t="s">
        <v>131</v>
      </c>
      <c r="B8" s="54" t="s">
        <v>132</v>
      </c>
      <c r="C8" s="55">
        <v>1400000</v>
      </c>
      <c r="D8" s="56">
        <f>72000+30000+395000+30000+10000+10000+30000+40000+96000</f>
        <v>713000</v>
      </c>
      <c r="E8" s="55">
        <f>C8-D8</f>
        <v>687000</v>
      </c>
    </row>
    <row r="9" spans="1:5" ht="15">
      <c r="A9" s="53" t="s">
        <v>133</v>
      </c>
      <c r="B9" s="54" t="s">
        <v>134</v>
      </c>
      <c r="C9" s="55">
        <v>440000</v>
      </c>
      <c r="D9" s="56">
        <f>40000+40000+165000</f>
        <v>245000</v>
      </c>
      <c r="E9" s="55">
        <f aca="true" t="shared" si="0" ref="E9:E25">C9-D9</f>
        <v>195000</v>
      </c>
    </row>
    <row r="10" spans="1:5" ht="15">
      <c r="A10" s="53" t="s">
        <v>135</v>
      </c>
      <c r="B10" s="54" t="s">
        <v>136</v>
      </c>
      <c r="C10" s="55">
        <v>38000</v>
      </c>
      <c r="D10" s="56">
        <v>120000</v>
      </c>
      <c r="E10" s="55">
        <f t="shared" si="0"/>
        <v>-82000</v>
      </c>
    </row>
    <row r="11" spans="1:5" ht="15">
      <c r="A11" s="53" t="s">
        <v>137</v>
      </c>
      <c r="B11" s="54" t="s">
        <v>138</v>
      </c>
      <c r="C11" s="55">
        <v>575000</v>
      </c>
      <c r="D11" s="56">
        <v>441500</v>
      </c>
      <c r="E11" s="55">
        <f t="shared" si="0"/>
        <v>133500</v>
      </c>
    </row>
    <row r="12" spans="1:5" ht="15">
      <c r="A12" s="53" t="s">
        <v>139</v>
      </c>
      <c r="B12" s="54" t="s">
        <v>140</v>
      </c>
      <c r="C12" s="55">
        <v>227000</v>
      </c>
      <c r="D12" s="56">
        <v>0</v>
      </c>
      <c r="E12" s="55">
        <f t="shared" si="0"/>
        <v>227000</v>
      </c>
    </row>
    <row r="13" spans="1:5" ht="15">
      <c r="A13" s="53" t="s">
        <v>141</v>
      </c>
      <c r="B13" s="54" t="s">
        <v>142</v>
      </c>
      <c r="C13" s="55">
        <v>5000</v>
      </c>
      <c r="D13" s="56">
        <v>3000</v>
      </c>
      <c r="E13" s="55">
        <f t="shared" si="0"/>
        <v>2000</v>
      </c>
    </row>
    <row r="14" spans="1:5" ht="15">
      <c r="A14" s="53" t="s">
        <v>143</v>
      </c>
      <c r="B14" s="54" t="s">
        <v>144</v>
      </c>
      <c r="C14" s="55">
        <v>22000</v>
      </c>
      <c r="D14" s="56">
        <v>22000</v>
      </c>
      <c r="E14" s="55">
        <f t="shared" si="0"/>
        <v>0</v>
      </c>
    </row>
    <row r="15" spans="1:5" ht="15">
      <c r="A15" s="53" t="s">
        <v>145</v>
      </c>
      <c r="B15" s="54" t="s">
        <v>146</v>
      </c>
      <c r="C15" s="55">
        <v>7000</v>
      </c>
      <c r="D15" s="56">
        <v>7000</v>
      </c>
      <c r="E15" s="55">
        <f t="shared" si="0"/>
        <v>0</v>
      </c>
    </row>
    <row r="16" spans="1:5" ht="15">
      <c r="A16" s="53" t="s">
        <v>147</v>
      </c>
      <c r="B16" s="54" t="s">
        <v>148</v>
      </c>
      <c r="C16" s="55">
        <v>7140</v>
      </c>
      <c r="D16" s="56">
        <v>7140</v>
      </c>
      <c r="E16" s="55">
        <f t="shared" si="0"/>
        <v>0</v>
      </c>
    </row>
    <row r="17" spans="1:5" ht="15">
      <c r="A17" s="53" t="s">
        <v>149</v>
      </c>
      <c r="B17" s="54" t="s">
        <v>150</v>
      </c>
      <c r="C17" s="55">
        <v>280000</v>
      </c>
      <c r="D17" s="56">
        <v>238000</v>
      </c>
      <c r="E17" s="55">
        <f t="shared" si="0"/>
        <v>42000</v>
      </c>
    </row>
    <row r="18" spans="1:5" ht="15">
      <c r="A18" s="53" t="s">
        <v>151</v>
      </c>
      <c r="B18" s="54" t="s">
        <v>152</v>
      </c>
      <c r="C18" s="55">
        <v>60000</v>
      </c>
      <c r="D18" s="56">
        <v>60000</v>
      </c>
      <c r="E18" s="55">
        <f t="shared" si="0"/>
        <v>0</v>
      </c>
    </row>
    <row r="19" spans="1:5" ht="15">
      <c r="A19" s="53" t="s">
        <v>153</v>
      </c>
      <c r="B19" s="54" t="s">
        <v>154</v>
      </c>
      <c r="C19" s="55">
        <v>145000</v>
      </c>
      <c r="D19" s="56">
        <v>0</v>
      </c>
      <c r="E19" s="55">
        <f t="shared" si="0"/>
        <v>145000</v>
      </c>
    </row>
    <row r="20" spans="1:5" ht="15">
      <c r="A20" s="53" t="s">
        <v>155</v>
      </c>
      <c r="B20" s="54" t="s">
        <v>156</v>
      </c>
      <c r="C20" s="55">
        <v>15000</v>
      </c>
      <c r="D20" s="56">
        <v>0</v>
      </c>
      <c r="E20" s="55">
        <f t="shared" si="0"/>
        <v>15000</v>
      </c>
    </row>
    <row r="21" spans="1:5" ht="15">
      <c r="A21" s="53" t="s">
        <v>157</v>
      </c>
      <c r="B21" s="54" t="s">
        <v>158</v>
      </c>
      <c r="C21" s="55">
        <v>10000</v>
      </c>
      <c r="D21" s="56">
        <v>0</v>
      </c>
      <c r="E21" s="55">
        <f t="shared" si="0"/>
        <v>10000</v>
      </c>
    </row>
    <row r="22" spans="1:5" ht="15">
      <c r="A22" s="53" t="s">
        <v>159</v>
      </c>
      <c r="B22" s="54" t="s">
        <v>160</v>
      </c>
      <c r="C22" s="55">
        <v>1000</v>
      </c>
      <c r="D22" s="56">
        <v>0</v>
      </c>
      <c r="E22" s="55">
        <f t="shared" si="0"/>
        <v>1000</v>
      </c>
    </row>
    <row r="23" spans="1:5" ht="15">
      <c r="A23" s="53" t="s">
        <v>161</v>
      </c>
      <c r="B23" s="54" t="s">
        <v>162</v>
      </c>
      <c r="C23" s="55">
        <v>18125</v>
      </c>
      <c r="D23" s="56">
        <v>0</v>
      </c>
      <c r="E23" s="55">
        <f t="shared" si="0"/>
        <v>18125</v>
      </c>
    </row>
    <row r="24" spans="1:5" ht="15">
      <c r="A24" s="57" t="s">
        <v>163</v>
      </c>
      <c r="B24" s="58" t="s">
        <v>164</v>
      </c>
      <c r="C24" s="59">
        <v>1700</v>
      </c>
      <c r="D24" s="60">
        <v>0</v>
      </c>
      <c r="E24" s="61">
        <f t="shared" si="0"/>
        <v>1700</v>
      </c>
    </row>
    <row r="25" spans="1:5" ht="15.75" thickBot="1">
      <c r="A25" s="62" t="s">
        <v>165</v>
      </c>
      <c r="B25" s="63" t="s">
        <v>166</v>
      </c>
      <c r="C25" s="64">
        <v>25000</v>
      </c>
      <c r="D25" s="65">
        <v>232000</v>
      </c>
      <c r="E25" s="66">
        <f t="shared" si="0"/>
        <v>-207000</v>
      </c>
    </row>
    <row r="26" spans="1:5" ht="16.5" thickBot="1">
      <c r="A26" s="75" t="s">
        <v>167</v>
      </c>
      <c r="B26" s="75"/>
      <c r="C26" s="67">
        <f>SUM(C6:C25)</f>
        <v>3283965</v>
      </c>
      <c r="D26" s="68">
        <f>SUM(D6:D25)</f>
        <v>2095640</v>
      </c>
      <c r="E26" s="69">
        <f>SUM(E6:E25)</f>
        <v>1188325</v>
      </c>
    </row>
    <row r="27" spans="1:5" ht="15">
      <c r="A27" s="1"/>
      <c r="B27" s="1"/>
      <c r="C27" s="70"/>
      <c r="D27" s="70"/>
      <c r="E27" s="70"/>
    </row>
    <row r="28" spans="1:5" ht="15">
      <c r="A28" s="1"/>
      <c r="B28" s="1"/>
      <c r="C28" s="70"/>
      <c r="D28" s="70"/>
      <c r="E28" s="70"/>
    </row>
    <row r="29" spans="1:5" ht="15">
      <c r="A29" s="1"/>
      <c r="B29" s="1"/>
      <c r="C29" s="70"/>
      <c r="D29" s="70"/>
      <c r="E29" s="70"/>
    </row>
    <row r="30" spans="1:5" ht="15">
      <c r="A30" s="71" t="s">
        <v>101</v>
      </c>
      <c r="B30" s="1"/>
      <c r="C30" s="70"/>
      <c r="D30" s="70"/>
      <c r="E30" s="70"/>
    </row>
    <row r="31" spans="1:5" ht="15">
      <c r="A31" s="1"/>
      <c r="B31" s="1"/>
      <c r="C31" s="70"/>
      <c r="D31" s="70"/>
      <c r="E31" s="70"/>
    </row>
    <row r="34" spans="3:4" ht="15">
      <c r="C34" s="1" t="s">
        <v>168</v>
      </c>
      <c r="D34" s="1"/>
    </row>
    <row r="35" spans="3:4" ht="15">
      <c r="C35" s="1" t="s">
        <v>169</v>
      </c>
      <c r="D35" s="1"/>
    </row>
    <row r="36" spans="3:4" ht="15">
      <c r="C36" s="1" t="s">
        <v>170</v>
      </c>
      <c r="D36" s="1"/>
    </row>
    <row r="38" ht="15">
      <c r="A38" s="1" t="s">
        <v>69</v>
      </c>
    </row>
    <row r="39" ht="15">
      <c r="A39" s="1" t="s">
        <v>171</v>
      </c>
    </row>
    <row r="40" ht="15">
      <c r="A40" s="1" t="s">
        <v>172</v>
      </c>
    </row>
    <row r="41" ht="15">
      <c r="A41" s="1" t="s">
        <v>173</v>
      </c>
    </row>
  </sheetData>
  <mergeCells count="2">
    <mergeCell ref="A2:E2"/>
    <mergeCell ref="A26:B2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hlavata</cp:lastModifiedBy>
  <cp:lastPrinted>2011-01-06T06:11:59Z</cp:lastPrinted>
  <dcterms:created xsi:type="dcterms:W3CDTF">2008-03-17T08:01:44Z</dcterms:created>
  <dcterms:modified xsi:type="dcterms:W3CDTF">2011-01-06T06:12:45Z</dcterms:modified>
  <cp:category/>
  <cp:version/>
  <cp:contentType/>
  <cp:contentStatus/>
</cp:coreProperties>
</file>