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001 - Vedlejší a ostatní ..." sheetId="2" r:id="rId2"/>
    <sheet name="100 - SO 100 CHODNÍKY" sheetId="3" r:id="rId3"/>
    <sheet name="Pokyny pro vyplnění" sheetId="4" r:id="rId4"/>
  </sheets>
  <definedNames>
    <definedName name="_xlnm.Print_Area" localSheetId="0">'Rekapitulace stavby'!$D$4:$AO$33,'Rekapitulace stavby'!$C$39:$AQ$54</definedName>
    <definedName name="_xlnm.Print_Titles" localSheetId="0">'Rekapitulace stavby'!$49:$49</definedName>
    <definedName name="_xlnm._FilterDatabase" localSheetId="1" hidden="1">'001 - Vedlejší a ostatní ...'!$C$78:$K$93</definedName>
    <definedName name="_xlnm.Print_Area" localSheetId="1">'001 - Vedlejší a ostatní ...'!$C$4:$J$36,'001 - Vedlejší a ostatní ...'!$C$42:$J$60,'001 - Vedlejší a ostatní ...'!$C$66:$K$93</definedName>
    <definedName name="_xlnm.Print_Titles" localSheetId="1">'001 - Vedlejší a ostatní ...'!$78:$78</definedName>
    <definedName name="_xlnm._FilterDatabase" localSheetId="2" hidden="1">'100 - SO 100 CHODNÍKY'!$C$82:$K$227</definedName>
    <definedName name="_xlnm.Print_Area" localSheetId="2">'100 - SO 100 CHODNÍKY'!$C$4:$J$36,'100 - SO 100 CHODNÍKY'!$C$42:$J$64,'100 - SO 100 CHODNÍKY'!$C$70:$K$227</definedName>
    <definedName name="_xlnm.Print_Titles" localSheetId="2">'100 - SO 100 CHODNÍKY'!$82:$82</definedName>
    <definedName name="_xlnm.Print_Area" localSheetId="3">'Pokyny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3"/>
  <c r="AX53"/>
  <c i="3" r="BI227"/>
  <c r="BH227"/>
  <c r="BG227"/>
  <c r="BF227"/>
  <c r="T227"/>
  <c r="T226"/>
  <c r="R227"/>
  <c r="R226"/>
  <c r="P227"/>
  <c r="P226"/>
  <c r="BK227"/>
  <c r="BK226"/>
  <c r="J226"/>
  <c r="J227"/>
  <c r="BE227"/>
  <c r="J63"/>
  <c r="BI223"/>
  <c r="BH223"/>
  <c r="BG223"/>
  <c r="BF223"/>
  <c r="T223"/>
  <c r="R223"/>
  <c r="P223"/>
  <c r="BK223"/>
  <c r="J223"/>
  <c r="BE223"/>
  <c r="BI220"/>
  <c r="BH220"/>
  <c r="BG220"/>
  <c r="BF220"/>
  <c r="T220"/>
  <c r="R220"/>
  <c r="P220"/>
  <c r="BK220"/>
  <c r="J220"/>
  <c r="BE220"/>
  <c r="BI217"/>
  <c r="BH217"/>
  <c r="BG217"/>
  <c r="BF217"/>
  <c r="T217"/>
  <c r="R217"/>
  <c r="P217"/>
  <c r="BK217"/>
  <c r="J217"/>
  <c r="BE217"/>
  <c r="BI214"/>
  <c r="BH214"/>
  <c r="BG214"/>
  <c r="BF214"/>
  <c r="T214"/>
  <c r="R214"/>
  <c r="P214"/>
  <c r="BK214"/>
  <c r="J214"/>
  <c r="BE214"/>
  <c r="BI212"/>
  <c r="BH212"/>
  <c r="BG212"/>
  <c r="BF212"/>
  <c r="T212"/>
  <c r="T211"/>
  <c r="R212"/>
  <c r="R211"/>
  <c r="P212"/>
  <c r="P211"/>
  <c r="BK212"/>
  <c r="BK211"/>
  <c r="J211"/>
  <c r="J212"/>
  <c r="BE212"/>
  <c r="J62"/>
  <c r="BI209"/>
  <c r="BH209"/>
  <c r="BG209"/>
  <c r="BF209"/>
  <c r="T209"/>
  <c r="R209"/>
  <c r="P209"/>
  <c r="BK209"/>
  <c r="J209"/>
  <c r="BE209"/>
  <c r="BI206"/>
  <c r="BH206"/>
  <c r="BG206"/>
  <c r="BF206"/>
  <c r="T206"/>
  <c r="R206"/>
  <c r="P206"/>
  <c r="BK206"/>
  <c r="J206"/>
  <c r="BE206"/>
  <c r="BI204"/>
  <c r="BH204"/>
  <c r="BG204"/>
  <c r="BF204"/>
  <c r="T204"/>
  <c r="R204"/>
  <c r="P204"/>
  <c r="BK204"/>
  <c r="J204"/>
  <c r="BE204"/>
  <c r="BI202"/>
  <c r="BH202"/>
  <c r="BG202"/>
  <c r="BF202"/>
  <c r="T202"/>
  <c r="R202"/>
  <c r="P202"/>
  <c r="BK202"/>
  <c r="J202"/>
  <c r="BE202"/>
  <c r="BI196"/>
  <c r="BH196"/>
  <c r="BG196"/>
  <c r="BF196"/>
  <c r="T196"/>
  <c r="R196"/>
  <c r="P196"/>
  <c r="BK196"/>
  <c r="J196"/>
  <c r="BE196"/>
  <c r="BI194"/>
  <c r="BH194"/>
  <c r="BG194"/>
  <c r="BF194"/>
  <c r="T194"/>
  <c r="R194"/>
  <c r="P194"/>
  <c r="BK194"/>
  <c r="J194"/>
  <c r="BE194"/>
  <c r="BI186"/>
  <c r="BH186"/>
  <c r="BG186"/>
  <c r="BF186"/>
  <c r="T186"/>
  <c r="R186"/>
  <c r="P186"/>
  <c r="BK186"/>
  <c r="J186"/>
  <c r="BE186"/>
  <c r="BI178"/>
  <c r="BH178"/>
  <c r="BG178"/>
  <c r="BF178"/>
  <c r="T178"/>
  <c r="T177"/>
  <c r="R178"/>
  <c r="R177"/>
  <c r="P178"/>
  <c r="P177"/>
  <c r="BK178"/>
  <c r="BK177"/>
  <c r="J177"/>
  <c r="J178"/>
  <c r="BE178"/>
  <c r="J61"/>
  <c r="BI175"/>
  <c r="BH175"/>
  <c r="BG175"/>
  <c r="BF175"/>
  <c r="T175"/>
  <c r="R175"/>
  <c r="P175"/>
  <c r="BK175"/>
  <c r="J175"/>
  <c r="BE175"/>
  <c r="BI172"/>
  <c r="BH172"/>
  <c r="BG172"/>
  <c r="BF172"/>
  <c r="T172"/>
  <c r="R172"/>
  <c r="P172"/>
  <c r="BK172"/>
  <c r="J172"/>
  <c r="BE172"/>
  <c r="BI168"/>
  <c r="BH168"/>
  <c r="BG168"/>
  <c r="BF168"/>
  <c r="T168"/>
  <c r="R168"/>
  <c r="P168"/>
  <c r="BK168"/>
  <c r="J168"/>
  <c r="BE168"/>
  <c r="BI158"/>
  <c r="BH158"/>
  <c r="BG158"/>
  <c r="BF158"/>
  <c r="T158"/>
  <c r="R158"/>
  <c r="P158"/>
  <c r="BK158"/>
  <c r="J158"/>
  <c r="BE158"/>
  <c r="BI148"/>
  <c r="BH148"/>
  <c r="BG148"/>
  <c r="BF148"/>
  <c r="T148"/>
  <c r="R148"/>
  <c r="P148"/>
  <c r="BK148"/>
  <c r="J148"/>
  <c r="BE148"/>
  <c r="BI147"/>
  <c r="BH147"/>
  <c r="BG147"/>
  <c r="BF147"/>
  <c r="T147"/>
  <c r="R147"/>
  <c r="P147"/>
  <c r="BK147"/>
  <c r="J147"/>
  <c r="BE147"/>
  <c r="BI143"/>
  <c r="BH143"/>
  <c r="BG143"/>
  <c r="BF143"/>
  <c r="T143"/>
  <c r="T142"/>
  <c r="R143"/>
  <c r="R142"/>
  <c r="P143"/>
  <c r="P142"/>
  <c r="BK143"/>
  <c r="BK142"/>
  <c r="J142"/>
  <c r="J143"/>
  <c r="BE143"/>
  <c r="J60"/>
  <c r="BI137"/>
  <c r="BH137"/>
  <c r="BG137"/>
  <c r="BF137"/>
  <c r="T137"/>
  <c r="T136"/>
  <c r="R137"/>
  <c r="R136"/>
  <c r="P137"/>
  <c r="P136"/>
  <c r="BK137"/>
  <c r="BK136"/>
  <c r="J136"/>
  <c r="J137"/>
  <c r="BE137"/>
  <c r="J59"/>
  <c r="BI130"/>
  <c r="BH130"/>
  <c r="BG130"/>
  <c r="BF130"/>
  <c r="T130"/>
  <c r="R130"/>
  <c r="P130"/>
  <c r="BK130"/>
  <c r="J130"/>
  <c r="BE130"/>
  <c r="BI127"/>
  <c r="BH127"/>
  <c r="BG127"/>
  <c r="BF127"/>
  <c r="T127"/>
  <c r="R127"/>
  <c r="P127"/>
  <c r="BK127"/>
  <c r="J127"/>
  <c r="BE127"/>
  <c r="BI125"/>
  <c r="BH125"/>
  <c r="BG125"/>
  <c r="BF125"/>
  <c r="T125"/>
  <c r="R125"/>
  <c r="P125"/>
  <c r="BK125"/>
  <c r="J125"/>
  <c r="BE125"/>
  <c r="BI122"/>
  <c r="BH122"/>
  <c r="BG122"/>
  <c r="BF122"/>
  <c r="T122"/>
  <c r="R122"/>
  <c r="P122"/>
  <c r="BK122"/>
  <c r="J122"/>
  <c r="BE122"/>
  <c r="BI117"/>
  <c r="BH117"/>
  <c r="BG117"/>
  <c r="BF117"/>
  <c r="T117"/>
  <c r="R117"/>
  <c r="P117"/>
  <c r="BK117"/>
  <c r="J117"/>
  <c r="BE117"/>
  <c r="BI115"/>
  <c r="BH115"/>
  <c r="BG115"/>
  <c r="BF115"/>
  <c r="T115"/>
  <c r="R115"/>
  <c r="P115"/>
  <c r="BK115"/>
  <c r="J115"/>
  <c r="BE115"/>
  <c r="BI107"/>
  <c r="BH107"/>
  <c r="BG107"/>
  <c r="BF107"/>
  <c r="T107"/>
  <c r="R107"/>
  <c r="P107"/>
  <c r="BK107"/>
  <c r="J107"/>
  <c r="BE107"/>
  <c r="BI101"/>
  <c r="BH101"/>
  <c r="BG101"/>
  <c r="BF101"/>
  <c r="T101"/>
  <c r="R101"/>
  <c r="P101"/>
  <c r="BK101"/>
  <c r="J101"/>
  <c r="BE101"/>
  <c r="BI98"/>
  <c r="BH98"/>
  <c r="BG98"/>
  <c r="BF98"/>
  <c r="T98"/>
  <c r="R98"/>
  <c r="P98"/>
  <c r="BK98"/>
  <c r="J98"/>
  <c r="BE98"/>
  <c r="BI96"/>
  <c r="BH96"/>
  <c r="BG96"/>
  <c r="BF96"/>
  <c r="T96"/>
  <c r="R96"/>
  <c r="P96"/>
  <c r="BK96"/>
  <c r="J96"/>
  <c r="BE96"/>
  <c r="BI93"/>
  <c r="BH93"/>
  <c r="BG93"/>
  <c r="BF93"/>
  <c r="T93"/>
  <c r="R93"/>
  <c r="P93"/>
  <c r="BK93"/>
  <c r="J93"/>
  <c r="BE93"/>
  <c r="BI91"/>
  <c r="BH91"/>
  <c r="BG91"/>
  <c r="BF91"/>
  <c r="T91"/>
  <c r="R91"/>
  <c r="P91"/>
  <c r="BK91"/>
  <c r="J91"/>
  <c r="BE91"/>
  <c r="BI86"/>
  <c r="F34"/>
  <c i="1" r="BD53"/>
  <c i="3" r="BH86"/>
  <c r="F33"/>
  <c i="1" r="BC53"/>
  <c i="3" r="BG86"/>
  <c r="F32"/>
  <c i="1" r="BB53"/>
  <c i="3" r="BF86"/>
  <c r="J31"/>
  <c i="1" r="AW53"/>
  <c i="3" r="F31"/>
  <c i="1" r="BA53"/>
  <c i="3" r="T86"/>
  <c r="T85"/>
  <c r="T84"/>
  <c r="T83"/>
  <c r="R86"/>
  <c r="R85"/>
  <c r="R84"/>
  <c r="R83"/>
  <c r="P86"/>
  <c r="P85"/>
  <c r="P84"/>
  <c r="P83"/>
  <c i="1" r="AU53"/>
  <c i="3" r="BK86"/>
  <c r="BK85"/>
  <c r="J85"/>
  <c r="BK84"/>
  <c r="J84"/>
  <c r="BK83"/>
  <c r="J83"/>
  <c r="J56"/>
  <c r="J27"/>
  <c i="1" r="AG53"/>
  <c i="3" r="J86"/>
  <c r="BE86"/>
  <c r="J30"/>
  <c i="1" r="AV53"/>
  <c i="3" r="F30"/>
  <c i="1" r="AZ53"/>
  <c i="3" r="J58"/>
  <c r="J57"/>
  <c r="J79"/>
  <c r="F79"/>
  <c r="F77"/>
  <c r="E75"/>
  <c r="J51"/>
  <c r="F51"/>
  <c r="F49"/>
  <c r="E47"/>
  <c r="J36"/>
  <c r="J18"/>
  <c r="E18"/>
  <c r="F80"/>
  <c r="F52"/>
  <c r="J17"/>
  <c r="J12"/>
  <c r="J77"/>
  <c r="J49"/>
  <c r="E7"/>
  <c r="E73"/>
  <c r="E45"/>
  <c i="1" r="AY52"/>
  <c r="AX52"/>
  <c i="2" r="BI93"/>
  <c r="BH93"/>
  <c r="BG93"/>
  <c r="BF93"/>
  <c r="T93"/>
  <c r="T92"/>
  <c r="R93"/>
  <c r="R92"/>
  <c r="P93"/>
  <c r="P92"/>
  <c r="BK93"/>
  <c r="BK92"/>
  <c r="J92"/>
  <c r="J93"/>
  <c r="BE93"/>
  <c r="J59"/>
  <c r="BI91"/>
  <c r="BH91"/>
  <c r="BG91"/>
  <c r="BF91"/>
  <c r="T91"/>
  <c r="R91"/>
  <c r="P91"/>
  <c r="BK91"/>
  <c r="J91"/>
  <c r="BE91"/>
  <c r="BI90"/>
  <c r="BH90"/>
  <c r="BG90"/>
  <c r="BF90"/>
  <c r="T90"/>
  <c r="R90"/>
  <c r="P90"/>
  <c r="BK90"/>
  <c r="J90"/>
  <c r="BE90"/>
  <c r="BI89"/>
  <c r="BH89"/>
  <c r="BG89"/>
  <c r="BF89"/>
  <c r="T89"/>
  <c r="T88"/>
  <c r="R89"/>
  <c r="R88"/>
  <c r="P89"/>
  <c r="P88"/>
  <c r="BK89"/>
  <c r="BK88"/>
  <c r="J88"/>
  <c r="J89"/>
  <c r="BE89"/>
  <c r="J58"/>
  <c r="BI84"/>
  <c r="BH84"/>
  <c r="BG84"/>
  <c r="BF84"/>
  <c r="T84"/>
  <c r="R84"/>
  <c r="P84"/>
  <c r="BK84"/>
  <c r="J84"/>
  <c r="BE84"/>
  <c r="BI81"/>
  <c r="F34"/>
  <c i="1" r="BD52"/>
  <c i="2" r="BH81"/>
  <c r="F33"/>
  <c i="1" r="BC52"/>
  <c i="2" r="BG81"/>
  <c r="F32"/>
  <c i="1" r="BB52"/>
  <c i="2" r="BF81"/>
  <c r="J31"/>
  <c i="1" r="AW52"/>
  <c i="2" r="F31"/>
  <c i="1" r="BA52"/>
  <c i="2" r="T81"/>
  <c r="T80"/>
  <c r="T79"/>
  <c r="R81"/>
  <c r="R80"/>
  <c r="R79"/>
  <c r="P81"/>
  <c r="P80"/>
  <c r="P79"/>
  <c i="1" r="AU52"/>
  <c i="2" r="BK81"/>
  <c r="BK80"/>
  <c r="J80"/>
  <c r="BK79"/>
  <c r="J79"/>
  <c r="J56"/>
  <c r="J27"/>
  <c i="1" r="AG52"/>
  <c i="2" r="J81"/>
  <c r="BE81"/>
  <c r="J30"/>
  <c i="1" r="AV52"/>
  <c i="2" r="F30"/>
  <c i="1" r="AZ52"/>
  <c i="2" r="J57"/>
  <c r="J75"/>
  <c r="F75"/>
  <c r="F73"/>
  <c r="E71"/>
  <c r="J51"/>
  <c r="F51"/>
  <c r="F49"/>
  <c r="E47"/>
  <c r="J36"/>
  <c r="J18"/>
  <c r="E18"/>
  <c r="F76"/>
  <c r="F52"/>
  <c r="J17"/>
  <c r="J12"/>
  <c r="J73"/>
  <c r="J49"/>
  <c r="E7"/>
  <c r="E69"/>
  <c r="E45"/>
  <c i="1" r="BD51"/>
  <c r="W30"/>
  <c r="BC51"/>
  <c r="W29"/>
  <c r="BB51"/>
  <c r="W28"/>
  <c r="BA51"/>
  <c r="W27"/>
  <c r="AZ51"/>
  <c r="W26"/>
  <c r="AY51"/>
  <c r="AX51"/>
  <c r="AW51"/>
  <c r="AK27"/>
  <c r="AV51"/>
  <c r="AK26"/>
  <c r="AU51"/>
  <c r="AT51"/>
  <c r="AS51"/>
  <c r="AG51"/>
  <c r="AK23"/>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<sst xmlns="http://schemas.openxmlformats.org/spreadsheetml/2006/main">
  <si>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</si>
  <si>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</si>
  <si>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</si>
  <si>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</si>
  <si>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</si>
  <si>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</si>
  <si>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</si>
  <si>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{4dc87334-c40a-4879-bdf4-a94aee2c5d36}</t>
  </si>
  <si>
    <t>0,01</t>
  </si>
  <si>
    <t>21</t>
  </si>
  <si>
    <t>15</t>
  </si>
  <si>
    <t>REKAPITULACE STAVBY</t>
  </si>
  <si>
    <t xml:space="preserve">v ---  níže se nacházejí doplnkové a pomocné údaje k sestavám  --- v</t>
  </si>
  <si>
    <t>Návod na vyplnění</t>
  </si>
  <si>
    <t>0,001</t>
  </si>
  <si>
    <t>Kód:</t>
  </si>
  <si>
    <t>2018-39</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</si>
  <si>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</si>
  <si>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</si>
  <si>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Chodníky Hálkova - severní část</t>
  </si>
  <si>
    <t>KSO:</t>
  </si>
  <si>
    <t/>
  </si>
  <si>
    <t>CC-CZ:</t>
  </si>
  <si>
    <t>Místo:</t>
  </si>
  <si>
    <t>Sadská</t>
  </si>
  <si>
    <t>Datum:</t>
  </si>
  <si>
    <t>1. 11. 2018</t>
  </si>
  <si>
    <t>Zadavatel:</t>
  </si>
  <si>
    <t>IČ:</t>
  </si>
  <si>
    <t>00239721</t>
  </si>
  <si>
    <t>Město Sadská</t>
  </si>
  <si>
    <t>DIČ:</t>
  </si>
  <si>
    <t>Uchazeč:</t>
  </si>
  <si>
    <t>Vyplň údaj</t>
  </si>
  <si>
    <t>Projektant:</t>
  </si>
  <si>
    <t>03833861</t>
  </si>
  <si>
    <t>AllPlan Projekt s.r.o.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</si>
  <si>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</si>
  <si>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</si>
  <si>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</si>
  <si>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</si>
  <si>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</si>
  <si>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</si>
  <si>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</si>
  <si>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</si>
  <si>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</si>
  <si>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</si>
  <si>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</si>
  <si>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</si>
  <si>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</si>
  <si>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</si>
  <si>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</si>
  <si>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</si>
  <si>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</si>
  <si>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</si>
  <si>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</si>
  <si>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</si>
  <si>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</si>
  <si>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</si>
  <si>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</si>
  <si>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</si>
  <si>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</si>
  <si>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</si>
  <si>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</si>
  <si>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</si>
  <si>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</si>
  <si>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</si>
  <si>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</si>
  <si>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</si>
  <si>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</si>
  <si>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</si>
  <si>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</si>
  <si>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</si>
  <si>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</si>
  <si>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</si>
  <si>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</si>
  <si>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</si>
  <si>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</si>
  <si>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</si>
  <si>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001</t>
  </si>
  <si>
    <t>Vedlejší a ostatní náklady</t>
  </si>
  <si>
    <t>VON</t>
  </si>
  <si>
    <t>1</t>
  </si>
  <si>
    <t>{acb581c8-93fc-41bd-8c26-8878c64a6054}</t>
  </si>
  <si>
    <t>2</t>
  </si>
  <si>
    <t>100</t>
  </si>
  <si>
    <t>SO 100 CHODNÍKY</t>
  </si>
  <si>
    <t>STA</t>
  </si>
  <si>
    <t>{06dee570-7d0d-4930-b93c-de1f31131814}</t>
  </si>
  <si>
    <t>1) Krycí list soupisu</t>
  </si>
  <si>
    <t>2) Rekapitulace</t>
  </si>
  <si>
    <t>3) Soupis prací</t>
  </si>
  <si>
    <t>Zpět na list:</t>
  </si>
  <si>
    <t>Rekapitulace stavby</t>
  </si>
  <si>
    <t>KRYCÍ LIST SOUPISU</t>
  </si>
  <si>
    <t>Objekt:</t>
  </si>
  <si>
    <t>001 - Vedlejší a ostatní náklady</t>
  </si>
  <si>
    <t>All Plan Projekt s.r.o.</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</si>
  <si>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</si>
  <si>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</si>
  <si>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</si>
  <si>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</si>
  <si>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</si>
  <si>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</si>
  <si>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</si>
  <si>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VRN4 - Inženýrská činnost</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</si>
  <si>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</si>
  <si>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</si>
  <si>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</si>
  <si>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</si>
  <si>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</si>
  <si>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</si>
  <si>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</si>
  <si>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</si>
  <si>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</si>
  <si>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</si>
  <si>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</si>
  <si>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</si>
  <si>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</si>
  <si>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</si>
  <si>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VRN</t>
  </si>
  <si>
    <t>Vedlejší rozpočtové náklady</t>
  </si>
  <si>
    <t>5</t>
  </si>
  <si>
    <t>ROZPOCET</t>
  </si>
  <si>
    <t>K</t>
  </si>
  <si>
    <t>034403001</t>
  </si>
  <si>
    <t>Náklady na zřízení, údržbu a zrušení dočasného dopravního značení, potřebného k zajištění přístupu nebo provozu na staveništi a/nebo v okolí staveniště.</t>
  </si>
  <si>
    <t>Kč</t>
  </si>
  <si>
    <t>4</t>
  </si>
  <si>
    <t>-1268520200</t>
  </si>
  <si>
    <t>VV</t>
  </si>
  <si>
    <t>1+1</t>
  </si>
  <si>
    <t>Součet</t>
  </si>
  <si>
    <t>041703002</t>
  </si>
  <si>
    <t>Náklady na zbudování, údržbu a zrušení prostředků a konstrukcí na zajištění kolektivní bezpečnosti osob.</t>
  </si>
  <si>
    <t>-884405871</t>
  </si>
  <si>
    <t>P</t>
  </si>
  <si>
    <t xml:space="preserve">Poznámka k položce:
Poznámka k položce:, Jedná se zejména o náklady na zajištění:, - osazeníí výstaražných a informačních tabulí/tabulek, - zabezpečení okrajů konstrukcí proti pádu osob, - zabepečení  komunikací pro pohyb osob po staveništi, - zabezpečení přechodů přes výkopy , - a další prvky kolektivní ochrany osob.</t>
  </si>
  <si>
    <t>VRN1</t>
  </si>
  <si>
    <t>Průzkumné, geodetické a projektové práce</t>
  </si>
  <si>
    <t>3</t>
  </si>
  <si>
    <t>012002000</t>
  </si>
  <si>
    <t>Geodetické práce - vytyčení stavby</t>
  </si>
  <si>
    <t>kpl</t>
  </si>
  <si>
    <t>CS ÚRS 2018 01</t>
  </si>
  <si>
    <t>1024</t>
  </si>
  <si>
    <t>-28730799</t>
  </si>
  <si>
    <t>012103000</t>
  </si>
  <si>
    <t>Geodetické práce před výstavbou - vytyčení podz. sítí</t>
  </si>
  <si>
    <t>-1146206129</t>
  </si>
  <si>
    <t>012303000</t>
  </si>
  <si>
    <t>Geodetické práce po výstavbě - vypracování geometrického plánu</t>
  </si>
  <si>
    <t>93875256</t>
  </si>
  <si>
    <t>VRN4</t>
  </si>
  <si>
    <t>Inženýrská činnost</t>
  </si>
  <si>
    <t>6</t>
  </si>
  <si>
    <t>043002000</t>
  </si>
  <si>
    <t>Zkoušky a ostatní měření - zhutnění pláně</t>
  </si>
  <si>
    <t>-2015408745</t>
  </si>
  <si>
    <t>100 - SO 100 CHODNÍKY</t>
  </si>
  <si>
    <t>HSV - Práce a dodávky HSV</t>
  </si>
  <si>
    <t xml:space="preserve">    1 - Zemní práce</t>
  </si>
  <si>
    <t xml:space="preserve">    2 - Zakládání</t>
  </si>
  <si>
    <t xml:space="preserve">    5 - Komunikace pozemní</t>
  </si>
  <si>
    <t xml:space="preserve">    9 - Ostatní konstrukce a práce, bourání</t>
  </si>
  <si>
    <t xml:space="preserve">    997 - Přesun sutě</t>
  </si>
  <si>
    <t xml:space="preserve">    998 - Přesun hmot</t>
  </si>
  <si>
    <t>HSV</t>
  </si>
  <si>
    <t>Práce a dodávky HSV</t>
  </si>
  <si>
    <t>Zemní práce</t>
  </si>
  <si>
    <t>113106171</t>
  </si>
  <si>
    <t>Rozebrání dlažeb a dílců vozovek a ploch s přemístěním hmot na skládku na vzdálenost do 3 m nebo s naložením na dopravní prostředek, s jakoukoliv výplní spár ručně ze zámkové dlažby s ložem z kameniva</t>
  </si>
  <si>
    <t>m2</t>
  </si>
  <si>
    <t>430730346</t>
  </si>
  <si>
    <t>PSC</t>
  </si>
  <si>
    <t xml:space="preserve">Poznámka k souboru cen:_x000d_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</si>
  <si>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0,6*4*2,25</t>
  </si>
  <si>
    <t>3*2,25</t>
  </si>
  <si>
    <t>113107122</t>
  </si>
  <si>
    <t>Odstranění podkladů nebo krytů ručně s přemístěním hmot na skládku na vzdálenost do 3 m nebo s naložením na dopravní prostředek z kameniva hrubého drceného, o tl. vrstvy přes 100 do 200 mm</t>
  </si>
  <si>
    <t>-1124874030</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</si>
  <si>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</si>
  <si>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113107124</t>
  </si>
  <si>
    <t>Odstranění podkladů nebo krytů ručně s přemístěním hmot na skládku na vzdálenost do 3 m nebo s naložením na dopravní prostředek z kameniva hrubého drceného, o tl. vrstvy přes 300 do 400 mm</t>
  </si>
  <si>
    <t>-216722458</t>
  </si>
  <si>
    <t>3,09"doiplnění po osaz.obrub v komun.</t>
  </si>
  <si>
    <t>113107142</t>
  </si>
  <si>
    <t>Odstranění podkladů nebo krytů ručně s přemístěním hmot na skládku na vzdálenost do 3 m nebo s naložením na dopravní prostředek živičných, o tl. vrstvy přes 50 do 100 mm</t>
  </si>
  <si>
    <t>718564511</t>
  </si>
  <si>
    <t>113202111</t>
  </si>
  <si>
    <t>Vytrhání obrub s vybouráním lože, s přemístěním hmot na skládku na vzdálenost do 3 m nebo s naložením na dopravní prostředek z krajníků nebo obrubníků stojatých</t>
  </si>
  <si>
    <t>m</t>
  </si>
  <si>
    <t>786169120</t>
  </si>
  <si>
    <t xml:space="preserve">Poznámka k souboru cen:_x000d_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</si>
  <si>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1,7+1,3</t>
  </si>
  <si>
    <t>121101101</t>
  </si>
  <si>
    <t>Sejmutí ornice nebo lesní půdy s vodorovným přemístěním na hromady v místě upotřebení nebo na dočasné či trvalé skládky se složením, na vzdálenost do 50 m</t>
  </si>
  <si>
    <t>m3</t>
  </si>
  <si>
    <t>1520097305</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</si>
  <si>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</si>
  <si>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(221,585+19,425)*0,15"dlažba</t>
  </si>
  <si>
    <t>(108,89*0,3)*0,15"obruby</t>
  </si>
  <si>
    <t>-12,15*0,15</t>
  </si>
  <si>
    <t>7</t>
  </si>
  <si>
    <t>122201101</t>
  </si>
  <si>
    <t>Odkopávky a prokopávky nezapažené s přehozením výkopku na vzdálenost do 3 m nebo s naložením na dopravní prostředek v hornině tř. 3 do 100 m3</t>
  </si>
  <si>
    <t>-1175369005</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</si>
  <si>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</si>
  <si>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221,585*0,1</t>
  </si>
  <si>
    <t>19,425*(0,25+0,04+0,08-0,15)</t>
  </si>
  <si>
    <t>(25,95+108,89)*0,3*0,1</t>
  </si>
  <si>
    <t>-12,15*0,2</t>
  </si>
  <si>
    <t>12,15*0,06</t>
  </si>
  <si>
    <t>8</t>
  </si>
  <si>
    <t>162301101</t>
  </si>
  <si>
    <t>Vodorovné přemístění výkopku nebo sypaniny po suchu na obvyklém dopravním prostředku, bez naložení výkopku, avšak se složením bez rozhrnutí z horniny tř. 1 až 4 na vzdálenost přes 50 do 500 m</t>
  </si>
  <si>
    <t>1347294798</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</si>
  <si>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</si>
  <si>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9</t>
  </si>
  <si>
    <t>162701101</t>
  </si>
  <si>
    <t>Vodorovné přemístění výkopku nebo sypaniny po suchu na obvyklém dopravním prostředku, bez naložení výkopku, avšak se složením bez rozhrnutí z horniny tř. 1 až 4 na vzdálenost přes 5 000 do 6 000 m</t>
  </si>
  <si>
    <t>-1564311595</t>
  </si>
  <si>
    <t>28,777"odkop</t>
  </si>
  <si>
    <t>-2,94"obsyp-zůstane na staveništi</t>
  </si>
  <si>
    <t>10</t>
  </si>
  <si>
    <t>162706111</t>
  </si>
  <si>
    <t>Vodorovné přemístění výkopku bez naložení, avšak se složením zemin schopných zúrodnění, na vzdálenost přes 5000 do 6000 m</t>
  </si>
  <si>
    <t>1332672227</t>
  </si>
  <si>
    <t xml:space="preserve">Poznámka k souboru cen:_x000d_
1. V cenách jsou započteny i náklady na: a) shrnutí výkopku ve výkopišti a hrubé rozhrnutí v násypišti, b) udržování sjízdnosti cest uvnitř násypiště i výkopiště, pokud vrcholky nerovností nejsou vyšší než +- 0,5 m, c) příplatky za jízdu v terénu uvnitř výkopiště i násypiště. 2. V cenách nejsou započteny náklady na příplatky za jízdu v terénu mimo výkopiště a násypiště. </t>
  </si>
  <si>
    <t>39,229"na deponii investora</t>
  </si>
  <si>
    <t>11</t>
  </si>
  <si>
    <t>167101101</t>
  </si>
  <si>
    <t>Nakládání, skládání a překládání neulehlého výkopku nebo sypaniny nakládání, množství do 100 m3, z hornin tř. 1 až 4</t>
  </si>
  <si>
    <t>-1359961381</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</si>
  <si>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</si>
  <si>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12</t>
  </si>
  <si>
    <t>171201211</t>
  </si>
  <si>
    <t>Poplatek za uložení stavebního odpadu na skládce (skládkovné) zeminy a kameniva zatříděného do Katalogu odpadů pod kódem 170 504</t>
  </si>
  <si>
    <t>t</t>
  </si>
  <si>
    <t>-1839960862</t>
  </si>
  <si>
    <t xml:space="preserve">Poznámka k souboru cen:_x000d_
1. Ceny uvedené v souboru cen lze po dohodě upravit podle místních podmínek. </t>
  </si>
  <si>
    <t>25,837*1,85</t>
  </si>
  <si>
    <t>13</t>
  </si>
  <si>
    <t>174101101</t>
  </si>
  <si>
    <t>Zásyp sypaninou z jakékoliv horniny s uložením výkopku ve vrstvách se zhutněním jam, šachet, rýh nebo kolem objektů v těchto vykopávkách</t>
  </si>
  <si>
    <t>71882740</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</si>
  <si>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</si>
  <si>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(14,29+15,55)*0,2*0,15</t>
  </si>
  <si>
    <t>(61,9)*0,2*0,15</t>
  </si>
  <si>
    <t>(3,45+1+1,8)*0,2*0,15</t>
  </si>
  <si>
    <t>Součet - ornice kolem obrub</t>
  </si>
  <si>
    <t>Zakládání</t>
  </si>
  <si>
    <t>14</t>
  </si>
  <si>
    <t>215901101</t>
  </si>
  <si>
    <t>Zhutnění podloží pod násypy z rostlé horniny tř. 1 až 4 z hornin soudružných do 92 % PS a nesoudržných sypkých relativní ulehlosti I(d) do 0,8</t>
  </si>
  <si>
    <t>439878565</t>
  </si>
  <si>
    <t xml:space="preserve">Poznámka k souboru cen:_x000d_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</si>
  <si>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221,585+19,425</t>
  </si>
  <si>
    <t>(25,95+108,89)*0,3</t>
  </si>
  <si>
    <t>Komunikace pozemní</t>
  </si>
  <si>
    <t>564851111</t>
  </si>
  <si>
    <t>Podklad ze štěrkodrti ŠD s rozprostřením a zhutněním, po zhutnění tl. 150 mm</t>
  </si>
  <si>
    <t>1638660325</t>
  </si>
  <si>
    <t>221,585</t>
  </si>
  <si>
    <t>25,95*0,3</t>
  </si>
  <si>
    <t>16</t>
  </si>
  <si>
    <t>564871111</t>
  </si>
  <si>
    <t>Podklad ze štěrkodrti ŠD s rozprostřením a zhutněním, po zhutnění tl. 250 mm</t>
  </si>
  <si>
    <t>19539451</t>
  </si>
  <si>
    <t>17</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</si>
  <si>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</si>
  <si>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</si>
  <si>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49319145</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</si>
  <si>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</si>
  <si>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42,55*2+6,5</t>
  </si>
  <si>
    <t>14,36+111,88+13,27</t>
  </si>
  <si>
    <t>5,7</t>
  </si>
  <si>
    <t>Mezisoučet</t>
  </si>
  <si>
    <t>-10,5*1,85"vjezd</t>
  </si>
  <si>
    <t>10,5*0,4"vjezd-slep</t>
  </si>
  <si>
    <t>18</t>
  </si>
  <si>
    <t>M</t>
  </si>
  <si>
    <t>59245006</t>
  </si>
  <si>
    <t>dlažba skladebná betonová základní pro nevidomé 20 x 10 x 6 cm barevná</t>
  </si>
  <si>
    <t>356049338</t>
  </si>
  <si>
    <t>(0,85+2,33)</t>
  </si>
  <si>
    <t>(2,11+2,47)</t>
  </si>
  <si>
    <t>(1,81+2,5)</t>
  </si>
  <si>
    <t>(2+1,3)</t>
  </si>
  <si>
    <t xml:space="preserve">Mezisoučet  -reliéfní</t>
  </si>
  <si>
    <t>10,5*0,4</t>
  </si>
  <si>
    <t>(15,37+4,2)*0,015</t>
  </si>
  <si>
    <t>19</t>
  </si>
  <si>
    <t>59245018</t>
  </si>
  <si>
    <t>dlažba skladebná betonová 20x10x6 cm přírodní</t>
  </si>
  <si>
    <t>-1204826469</t>
  </si>
  <si>
    <t>(221,585-(15,37+4,2))*1,015</t>
  </si>
  <si>
    <t>20</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</si>
  <si>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</si>
  <si>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</si>
  <si>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-1697440312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</si>
  <si>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</si>
  <si>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10,5*1,85"vjezd</t>
  </si>
  <si>
    <t>59245005</t>
  </si>
  <si>
    <t>dlažba skladebná betonová 20x10x8 cm barevná</t>
  </si>
  <si>
    <t>-777002425</t>
  </si>
  <si>
    <t>19,428*1,015</t>
  </si>
  <si>
    <t>Ostatní konstrukce a práce, bourání</t>
  </si>
  <si>
    <t>22</t>
  </si>
  <si>
    <t>572340210</t>
  </si>
  <si>
    <t>Doplnění živičného krytu a podkladního kameniva - dle stávající skladby komunikace</t>
  </si>
  <si>
    <t>830552375</t>
  </si>
  <si>
    <t>Poznámka k položce:
V místě napojení stávajícího živičného krytu a obrubníku.</t>
  </si>
  <si>
    <t>2,3+1,95"ukončení chodníku do komun.</t>
  </si>
  <si>
    <t>2,8+0,05</t>
  </si>
  <si>
    <t>0,9+3,75</t>
  </si>
  <si>
    <t>3,7</t>
  </si>
  <si>
    <t>15,45*0,2</t>
  </si>
  <si>
    <t>23</t>
  </si>
  <si>
    <t>916131213</t>
  </si>
  <si>
    <t>Osazení silničního obrubníku betonového se zřízením lože, s vyplněním a zatřením spár cementovou maltou stojatého s boční opěrou z betonu prostého, do lože z betonu prostého</t>
  </si>
  <si>
    <t>181157555</t>
  </si>
  <si>
    <t xml:space="preserve">Poznámka k souboru cen:_x000d_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</si>
  <si>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10,5"vjezd</t>
  </si>
  <si>
    <t>2,3+1,95"ukončení chodníku</t>
  </si>
  <si>
    <t>24</t>
  </si>
  <si>
    <t>59217029</t>
  </si>
  <si>
    <t>obrubník betonový silniční nájezdový 100x15x15 cm</t>
  </si>
  <si>
    <t>1874528937</t>
  </si>
  <si>
    <t>(25,95)*1,01</t>
  </si>
  <si>
    <t>25</t>
  </si>
  <si>
    <t>916231213</t>
  </si>
  <si>
    <t>Osazení chodníkového obrubníku betonového se zřízením lože, s vyplněním a zatřením spár cementovou maltou stojatého s boční opěrou z betonu prostého, do lože z betonu prostého</t>
  </si>
  <si>
    <t>1959804134</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</si>
  <si>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</si>
  <si>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(2+14,29+15,55+1,95)</t>
  </si>
  <si>
    <t>(3,95+61,9+3,45)</t>
  </si>
  <si>
    <t>(1+1,3+1,7+1,8)</t>
  </si>
  <si>
    <t>26</t>
  </si>
  <si>
    <t>59217001</t>
  </si>
  <si>
    <t>obrubník betonový zahradní 100 x 5 x 25 cm</t>
  </si>
  <si>
    <t>-513834840</t>
  </si>
  <si>
    <t>108,89*1,01</t>
  </si>
  <si>
    <t>27</t>
  </si>
  <si>
    <t>919122121</t>
  </si>
  <si>
    <t>Utěsnění dilatačních spár zálivkou za tepla v cementobetonovém nebo živičném krytu včetně adhezního nátěru s těsnicím profilem pod zálivkou, pro komůrky šířky 15 mm, hloubky 25 mm</t>
  </si>
  <si>
    <t>709756483</t>
  </si>
  <si>
    <t xml:space="preserve">Poznámka k souboru cen:_x000d_
1. V cenách jsou započteny i náklady na vyčištění spár před těsněním a zalitím a náklady na impregnaci, těsnění a zalití spár včetně dodání hmot. </t>
  </si>
  <si>
    <t>28</t>
  </si>
  <si>
    <t>919735113</t>
  </si>
  <si>
    <t>Řezání stávajícího živičného krytu nebo podkladu hloubky přes 100 do 150 mm</t>
  </si>
  <si>
    <t>-1150830452</t>
  </si>
  <si>
    <t xml:space="preserve">Poznámka k souboru cen:_x000d_
1. V cenách jsou započteny i náklady na spotřebu vody. </t>
  </si>
  <si>
    <t>15,45"hrana sil.obrub</t>
  </si>
  <si>
    <t>29</t>
  </si>
  <si>
    <t>979021112</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</si>
  <si>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chodníkových</t>
  </si>
  <si>
    <t>1282909716</t>
  </si>
  <si>
    <t xml:space="preserve">Poznámka k souboru cen:_x000d_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</si>
  <si>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997</t>
  </si>
  <si>
    <t>Přesun sutě</t>
  </si>
  <si>
    <t>30</t>
  </si>
  <si>
    <t>997221561</t>
  </si>
  <si>
    <t>Vodorovná doprava suti bez naložení, ale se složením a s hrubým urovnáním z kusových materiálů, na vzdálenost do 1 km</t>
  </si>
  <si>
    <t>902382964</t>
  </si>
  <si>
    <t xml:space="preserve">Poznámka k souboru cen:_x000d_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</si>
  <si>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31</t>
  </si>
  <si>
    <t>997221569</t>
  </si>
  <si>
    <t>Vodorovná doprava suti bez naložení, ale se složením a s hrubým urovnáním Příplatek k ceně za každý další i započatý 1 km přes 1 km</t>
  </si>
  <si>
    <t>-525102978</t>
  </si>
  <si>
    <t>10,195*14 'Přepočtené koeficientem množství</t>
  </si>
  <si>
    <t>32</t>
  </si>
  <si>
    <t>997221815</t>
  </si>
  <si>
    <t>Poplatek za uložení stavebního odpadu na skládce (skládkovné) z prostého betonu zatříděného do Katalogu odpadů pod kódem 170 101</t>
  </si>
  <si>
    <t>654478606</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</si>
  <si>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</si>
  <si>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3,584+0,615</t>
  </si>
  <si>
    <t>33</t>
  </si>
  <si>
    <t>997221845</t>
  </si>
  <si>
    <t>Poplatek za uložení stavebního odpadu na skládce (skládkovné) asfaltového bez obsahu dehtu zatříděného do Katalogu odpadů pod kódem 170 302</t>
  </si>
  <si>
    <t>1677053309</t>
  </si>
  <si>
    <t>0,68</t>
  </si>
  <si>
    <t>34</t>
  </si>
  <si>
    <t>997221855</t>
  </si>
  <si>
    <t>1234706768</t>
  </si>
  <si>
    <t>1,792+3,524</t>
  </si>
  <si>
    <t>998</t>
  </si>
  <si>
    <t>Přesun hmot</t>
  </si>
  <si>
    <t>35</t>
  </si>
  <si>
    <t>998223011</t>
  </si>
  <si>
    <t>Přesun hmot pro pozemní komunikace s krytem dlážděným dopravní vzdálenost do 200 m jakékoliv délky objektu</t>
  </si>
  <si>
    <t>-1841244066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</si>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</sst>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0000A8"/>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5" fillId="0" borderId="0" applyNumberFormat="0" applyFill="0" applyBorder="0" applyAlignment="0" applyProtection="0"/>
  </cellStyleXfs>
  <cellXfs count="364">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protection locked="0"/>
    </xf>
    <xf numFmtId="0" fontId="12" fillId="2" borderId="0" xfId="0" applyFont="1" applyFill="1" applyAlignment="1" applyProtection="1">
      <alignment horizontal="left" vertical="center"/>
    </xf>
    <xf numFmtId="0" fontId="13"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5" fillId="2" borderId="0" xfId="1"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0"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0" fillId="0" borderId="0" xfId="0" applyFont="1" applyAlignment="1">
      <alignment horizontal="left" vertical="center"/>
    </xf>
    <xf numFmtId="0" fontId="19"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4" fontId="21"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0"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1" applyFont="1" applyFill="1" applyAlignment="1">
      <alignment vertical="center"/>
    </xf>
    <xf numFmtId="0" fontId="13"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35" fillId="0" borderId="0" xfId="0" applyFont="1" applyAlignment="1" applyProtection="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6" fillId="0" borderId="0" xfId="0" applyFont="1" applyAlignment="1" applyProtection="1">
      <alignment horizontal="left"/>
    </xf>
    <xf numFmtId="4" fontId="6" fillId="0" borderId="0" xfId="0" applyNumberFormat="1" applyFont="1" applyAlignment="1" applyProtection="1"/>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3"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3"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0" fillId="0" borderId="0" xfId="0" applyAlignment="1">
      <alignment vertical="top"/>
      <protection locked="0"/>
    </xf>
    <xf numFmtId="0" fontId="38" fillId="0" borderId="29" xfId="0" applyFont="1" applyBorder="1" applyAlignment="1">
      <alignment vertical="center" wrapText="1"/>
      <protection locked="0"/>
    </xf>
    <xf numFmtId="0" fontId="38" fillId="0" borderId="30" xfId="0" applyFont="1" applyBorder="1" applyAlignment="1">
      <alignment vertical="center" wrapText="1"/>
      <protection locked="0"/>
    </xf>
    <xf numFmtId="0" fontId="38" fillId="0" borderId="31" xfId="0" applyFont="1" applyBorder="1" applyAlignment="1">
      <alignment vertical="center" wrapText="1"/>
      <protection locked="0"/>
    </xf>
    <xf numFmtId="0" fontId="38" fillId="0" borderId="32" xfId="0" applyFont="1" applyBorder="1" applyAlignment="1">
      <alignment horizontal="center" vertical="center" wrapText="1"/>
      <protection locked="0"/>
    </xf>
    <xf numFmtId="0" fontId="39" fillId="0" borderId="1" xfId="0" applyFont="1" applyBorder="1" applyAlignment="1">
      <alignment horizontal="center" vertical="center" wrapText="1"/>
      <protection locked="0"/>
    </xf>
    <xf numFmtId="0" fontId="38" fillId="0" borderId="33" xfId="0" applyFont="1" applyBorder="1" applyAlignment="1">
      <alignment horizontal="center" vertical="center" wrapText="1"/>
      <protection locked="0"/>
    </xf>
    <xf numFmtId="0" fontId="38" fillId="0" borderId="32" xfId="0" applyFont="1" applyBorder="1" applyAlignment="1">
      <alignment vertical="center" wrapText="1"/>
      <protection locked="0"/>
    </xf>
    <xf numFmtId="0" fontId="40" fillId="0" borderId="34" xfId="0" applyFont="1" applyBorder="1" applyAlignment="1">
      <alignment horizontal="left" wrapText="1"/>
      <protection locked="0"/>
    </xf>
    <xf numFmtId="0" fontId="38" fillId="0" borderId="33" xfId="0" applyFont="1" applyBorder="1" applyAlignment="1">
      <alignment vertical="center" wrapText="1"/>
      <protection locked="0"/>
    </xf>
    <xf numFmtId="0" fontId="40" fillId="0" borderId="1" xfId="0" applyFont="1" applyBorder="1" applyAlignment="1">
      <alignment horizontal="left" vertical="center" wrapText="1"/>
      <protection locked="0"/>
    </xf>
    <xf numFmtId="0" fontId="41" fillId="0" borderId="1" xfId="0" applyFont="1" applyBorder="1" applyAlignment="1">
      <alignment horizontal="left" vertical="center" wrapText="1"/>
      <protection locked="0"/>
    </xf>
    <xf numFmtId="0" fontId="41" fillId="0" borderId="32" xfId="0" applyFont="1" applyBorder="1" applyAlignment="1">
      <alignment vertical="center" wrapText="1"/>
      <protection locked="0"/>
    </xf>
    <xf numFmtId="0" fontId="41" fillId="0" borderId="1" xfId="0" applyFont="1" applyBorder="1" applyAlignment="1">
      <alignment vertical="center" wrapText="1"/>
      <protection locked="0"/>
    </xf>
    <xf numFmtId="0" fontId="41" fillId="0" borderId="1" xfId="0" applyFont="1" applyBorder="1" applyAlignment="1">
      <alignment vertical="center"/>
      <protection locked="0"/>
    </xf>
    <xf numFmtId="0" fontId="41" fillId="0" borderId="1" xfId="0" applyFont="1" applyBorder="1" applyAlignment="1">
      <alignment horizontal="left" vertical="center"/>
      <protection locked="0"/>
    </xf>
    <xf numFmtId="49" fontId="41" fillId="0" borderId="1" xfId="0" applyNumberFormat="1" applyFont="1" applyBorder="1" applyAlignment="1">
      <alignment horizontal="left" vertical="center" wrapText="1"/>
      <protection locked="0"/>
    </xf>
    <xf numFmtId="49" fontId="41" fillId="0" borderId="1" xfId="0" applyNumberFormat="1" applyFont="1" applyBorder="1" applyAlignment="1">
      <alignment vertical="center" wrapText="1"/>
      <protection locked="0"/>
    </xf>
    <xf numFmtId="0" fontId="38" fillId="0" borderId="35" xfId="0" applyFont="1" applyBorder="1" applyAlignment="1">
      <alignment vertical="center" wrapText="1"/>
      <protection locked="0"/>
    </xf>
    <xf numFmtId="0" fontId="42" fillId="0" borderId="34" xfId="0" applyFont="1" applyBorder="1" applyAlignment="1">
      <alignment vertical="center" wrapText="1"/>
      <protection locked="0"/>
    </xf>
    <xf numFmtId="0" fontId="38" fillId="0" borderId="36" xfId="0" applyFont="1" applyBorder="1" applyAlignment="1">
      <alignment vertical="center" wrapText="1"/>
      <protection locked="0"/>
    </xf>
    <xf numFmtId="0" fontId="38" fillId="0" borderId="1" xfId="0" applyFont="1" applyBorder="1" applyAlignment="1">
      <alignment vertical="top"/>
      <protection locked="0"/>
    </xf>
    <xf numFmtId="0" fontId="38" fillId="0" borderId="0" xfId="0" applyFont="1" applyAlignment="1">
      <alignment vertical="top"/>
      <protection locked="0"/>
    </xf>
    <xf numFmtId="0" fontId="38" fillId="0" borderId="29" xfId="0" applyFont="1" applyBorder="1" applyAlignment="1">
      <alignment horizontal="left" vertical="center"/>
      <protection locked="0"/>
    </xf>
    <xf numFmtId="0" fontId="38" fillId="0" borderId="30" xfId="0" applyFont="1" applyBorder="1" applyAlignment="1">
      <alignment horizontal="left" vertical="center"/>
      <protection locked="0"/>
    </xf>
    <xf numFmtId="0" fontId="38" fillId="0" borderId="31" xfId="0" applyFont="1" applyBorder="1" applyAlignment="1">
      <alignment horizontal="left" vertical="center"/>
      <protection locked="0"/>
    </xf>
    <xf numFmtId="0" fontId="38" fillId="0" borderId="32" xfId="0" applyFont="1" applyBorder="1" applyAlignment="1">
      <alignment horizontal="left" vertical="center"/>
      <protection locked="0"/>
    </xf>
    <xf numFmtId="0" fontId="39" fillId="0" borderId="1" xfId="0" applyFont="1" applyBorder="1" applyAlignment="1">
      <alignment horizontal="center" vertical="center"/>
      <protection locked="0"/>
    </xf>
    <xf numFmtId="0" fontId="38" fillId="0" borderId="33" xfId="0" applyFont="1" applyBorder="1" applyAlignment="1">
      <alignment horizontal="left" vertical="center"/>
      <protection locked="0"/>
    </xf>
    <xf numFmtId="0" fontId="40" fillId="0" borderId="1" xfId="0" applyFont="1" applyBorder="1" applyAlignment="1">
      <alignment horizontal="left" vertical="center"/>
      <protection locked="0"/>
    </xf>
    <xf numFmtId="0" fontId="43" fillId="0" borderId="0" xfId="0" applyFont="1" applyAlignment="1">
      <alignment horizontal="left" vertical="center"/>
      <protection locked="0"/>
    </xf>
    <xf numFmtId="0" fontId="40" fillId="0" borderId="34" xfId="0" applyFont="1" applyBorder="1" applyAlignment="1">
      <alignment horizontal="left" vertical="center"/>
      <protection locked="0"/>
    </xf>
    <xf numFmtId="0" fontId="40" fillId="0" borderId="34" xfId="0" applyFont="1" applyBorder="1" applyAlignment="1">
      <alignment horizontal="center" vertical="center"/>
      <protection locked="0"/>
    </xf>
    <xf numFmtId="0" fontId="43" fillId="0" borderId="34" xfId="0" applyFont="1" applyBorder="1" applyAlignment="1">
      <alignment horizontal="left" vertical="center"/>
      <protection locked="0"/>
    </xf>
    <xf numFmtId="0" fontId="44" fillId="0" borderId="1" xfId="0" applyFont="1" applyBorder="1" applyAlignment="1">
      <alignment horizontal="left" vertical="center"/>
      <protection locked="0"/>
    </xf>
    <xf numFmtId="0" fontId="41" fillId="0" borderId="0" xfId="0" applyFont="1" applyAlignment="1">
      <alignment horizontal="left" vertical="center"/>
      <protection locked="0"/>
    </xf>
    <xf numFmtId="0" fontId="41" fillId="0" borderId="1" xfId="0" applyFont="1" applyBorder="1" applyAlignment="1">
      <alignment horizontal="center" vertical="center"/>
      <protection locked="0"/>
    </xf>
    <xf numFmtId="0" fontId="41" fillId="0" borderId="32" xfId="0" applyFont="1" applyBorder="1" applyAlignment="1">
      <alignment horizontal="left" vertical="center"/>
      <protection locked="0"/>
    </xf>
    <xf numFmtId="0" fontId="41" fillId="0" borderId="1" xfId="0" applyFont="1" applyFill="1" applyBorder="1" applyAlignment="1">
      <alignment horizontal="left" vertical="center"/>
      <protection locked="0"/>
    </xf>
    <xf numFmtId="0" fontId="41" fillId="0" borderId="1" xfId="0" applyFont="1" applyFill="1" applyBorder="1" applyAlignment="1">
      <alignment horizontal="center" vertical="center"/>
      <protection locked="0"/>
    </xf>
    <xf numFmtId="0" fontId="38" fillId="0" borderId="35" xfId="0" applyFont="1" applyBorder="1" applyAlignment="1">
      <alignment horizontal="left" vertical="center"/>
      <protection locked="0"/>
    </xf>
    <xf numFmtId="0" fontId="42" fillId="0" borderId="34" xfId="0" applyFont="1" applyBorder="1" applyAlignment="1">
      <alignment horizontal="left" vertical="center"/>
      <protection locked="0"/>
    </xf>
    <xf numFmtId="0" fontId="38" fillId="0" borderId="36" xfId="0" applyFont="1" applyBorder="1" applyAlignment="1">
      <alignment horizontal="left" vertical="center"/>
      <protection locked="0"/>
    </xf>
    <xf numFmtId="0" fontId="38" fillId="0" borderId="1" xfId="0" applyFont="1" applyBorder="1" applyAlignment="1">
      <alignment horizontal="left" vertical="center"/>
      <protection locked="0"/>
    </xf>
    <xf numFmtId="0" fontId="42" fillId="0" borderId="1" xfId="0" applyFont="1" applyBorder="1" applyAlignment="1">
      <alignment horizontal="left" vertical="center"/>
      <protection locked="0"/>
    </xf>
    <xf numFmtId="0" fontId="43" fillId="0" borderId="1" xfId="0" applyFont="1" applyBorder="1" applyAlignment="1">
      <alignment horizontal="left" vertical="center"/>
      <protection locked="0"/>
    </xf>
    <xf numFmtId="0" fontId="41" fillId="0" borderId="34" xfId="0" applyFont="1" applyBorder="1" applyAlignment="1">
      <alignment horizontal="left" vertical="center"/>
      <protection locked="0"/>
    </xf>
    <xf numFmtId="0" fontId="38" fillId="0" borderId="1" xfId="0" applyFont="1" applyBorder="1" applyAlignment="1">
      <alignment horizontal="left" vertical="center" wrapText="1"/>
      <protection locked="0"/>
    </xf>
    <xf numFmtId="0" fontId="41" fillId="0" borderId="1" xfId="0" applyFont="1" applyBorder="1" applyAlignment="1">
      <alignment horizontal="center" vertical="center" wrapText="1"/>
      <protection locked="0"/>
    </xf>
    <xf numFmtId="0" fontId="38" fillId="0" borderId="29" xfId="0" applyFont="1" applyBorder="1" applyAlignment="1">
      <alignment horizontal="left" vertical="center" wrapText="1"/>
      <protection locked="0"/>
    </xf>
    <xf numFmtId="0" fontId="38" fillId="0" borderId="30" xfId="0" applyFont="1" applyBorder="1" applyAlignment="1">
      <alignment horizontal="left" vertical="center" wrapText="1"/>
      <protection locked="0"/>
    </xf>
    <xf numFmtId="0" fontId="38" fillId="0" borderId="31" xfId="0" applyFont="1" applyBorder="1" applyAlignment="1">
      <alignment horizontal="left" vertical="center" wrapText="1"/>
      <protection locked="0"/>
    </xf>
    <xf numFmtId="0" fontId="38" fillId="0" borderId="32" xfId="0" applyFont="1" applyBorder="1" applyAlignment="1">
      <alignment horizontal="left" vertical="center" wrapText="1"/>
      <protection locked="0"/>
    </xf>
    <xf numFmtId="0" fontId="38" fillId="0" borderId="33" xfId="0" applyFont="1" applyBorder="1" applyAlignment="1">
      <alignment horizontal="left" vertical="center" wrapText="1"/>
      <protection locked="0"/>
    </xf>
    <xf numFmtId="0" fontId="43" fillId="0" borderId="32" xfId="0" applyFont="1" applyBorder="1" applyAlignment="1">
      <alignment horizontal="left" vertical="center" wrapText="1"/>
      <protection locked="0"/>
    </xf>
    <xf numFmtId="0" fontId="43" fillId="0" borderId="33" xfId="0" applyFont="1" applyBorder="1" applyAlignment="1">
      <alignment horizontal="left" vertical="center" wrapText="1"/>
      <protection locked="0"/>
    </xf>
    <xf numFmtId="0" fontId="41" fillId="0" borderId="32" xfId="0" applyFont="1" applyBorder="1" applyAlignment="1">
      <alignment horizontal="left" vertical="center" wrapText="1"/>
      <protection locked="0"/>
    </xf>
    <xf numFmtId="0" fontId="41" fillId="0" borderId="33" xfId="0" applyFont="1" applyBorder="1" applyAlignment="1">
      <alignment horizontal="left" vertical="center" wrapText="1"/>
      <protection locked="0"/>
    </xf>
    <xf numFmtId="0" fontId="41" fillId="0" borderId="33" xfId="0" applyFont="1" applyBorder="1" applyAlignment="1">
      <alignment horizontal="left" vertical="center"/>
      <protection locked="0"/>
    </xf>
    <xf numFmtId="0" fontId="41" fillId="0" borderId="35" xfId="0" applyFont="1" applyBorder="1" applyAlignment="1">
      <alignment horizontal="left" vertical="center" wrapText="1"/>
      <protection locked="0"/>
    </xf>
    <xf numFmtId="0" fontId="41" fillId="0" borderId="34" xfId="0" applyFont="1" applyBorder="1" applyAlignment="1">
      <alignment horizontal="left" vertical="center" wrapText="1"/>
      <protection locked="0"/>
    </xf>
    <xf numFmtId="0" fontId="41" fillId="0" borderId="36" xfId="0" applyFont="1" applyBorder="1" applyAlignment="1">
      <alignment horizontal="left" vertical="center" wrapText="1"/>
      <protection locked="0"/>
    </xf>
    <xf numFmtId="0" fontId="41" fillId="0" borderId="1" xfId="0" applyFont="1" applyBorder="1" applyAlignment="1">
      <alignment horizontal="left" vertical="top"/>
      <protection locked="0"/>
    </xf>
    <xf numFmtId="0" fontId="41" fillId="0" borderId="1" xfId="0" applyFont="1" applyBorder="1" applyAlignment="1">
      <alignment horizontal="center" vertical="top"/>
      <protection locked="0"/>
    </xf>
    <xf numFmtId="0" fontId="41" fillId="0" borderId="35" xfId="0" applyFont="1" applyBorder="1" applyAlignment="1">
      <alignment horizontal="left" vertical="center"/>
      <protection locked="0"/>
    </xf>
    <xf numFmtId="0" fontId="41" fillId="0" borderId="36" xfId="0" applyFont="1" applyBorder="1" applyAlignment="1">
      <alignment horizontal="left" vertical="center"/>
      <protection locked="0"/>
    </xf>
    <xf numFmtId="0" fontId="43" fillId="0" borderId="0" xfId="0" applyFont="1" applyAlignment="1">
      <alignment vertical="center"/>
      <protection locked="0"/>
    </xf>
    <xf numFmtId="0" fontId="40" fillId="0" borderId="1" xfId="0" applyFont="1" applyBorder="1" applyAlignment="1">
      <alignment vertical="center"/>
      <protection locked="0"/>
    </xf>
    <xf numFmtId="0" fontId="43" fillId="0" borderId="34" xfId="0" applyFont="1" applyBorder="1" applyAlignment="1">
      <alignment vertical="center"/>
      <protection locked="0"/>
    </xf>
    <xf numFmtId="0" fontId="40" fillId="0" borderId="34" xfId="0" applyFont="1" applyBorder="1" applyAlignment="1">
      <alignment vertical="center"/>
      <protection locked="0"/>
    </xf>
    <xf numFmtId="0" fontId="0" fillId="0" borderId="1" xfId="0" applyBorder="1" applyAlignment="1">
      <alignment vertical="top"/>
      <protection locked="0"/>
    </xf>
    <xf numFmtId="49" fontId="41"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0" fillId="0" borderId="34" xfId="0" applyFont="1" applyBorder="1" applyAlignment="1">
      <alignment horizontal="left"/>
      <protection locked="0"/>
    </xf>
    <xf numFmtId="0" fontId="43" fillId="0" borderId="34" xfId="0" applyFont="1" applyBorder="1" applyAlignment="1">
      <protection locked="0"/>
    </xf>
    <xf numFmtId="0" fontId="38" fillId="0" borderId="32" xfId="0" applyFont="1" applyBorder="1" applyAlignment="1">
      <alignment vertical="top"/>
      <protection locked="0"/>
    </xf>
    <xf numFmtId="0" fontId="38" fillId="0" borderId="33" xfId="0" applyFont="1" applyBorder="1" applyAlignment="1">
      <alignment vertical="top"/>
      <protection locked="0"/>
    </xf>
    <xf numFmtId="0" fontId="38" fillId="0" borderId="1" xfId="0" applyFont="1" applyBorder="1" applyAlignment="1">
      <alignment horizontal="center" vertical="center"/>
      <protection locked="0"/>
    </xf>
    <xf numFmtId="0" fontId="38" fillId="0" borderId="1" xfId="0" applyFont="1" applyBorder="1" applyAlignment="1">
      <alignment horizontal="left" vertical="top"/>
      <protection locked="0"/>
    </xf>
    <xf numFmtId="0" fontId="38" fillId="0" borderId="35" xfId="0" applyFont="1" applyBorder="1" applyAlignment="1">
      <alignment vertical="top"/>
      <protection locked="0"/>
    </xf>
    <xf numFmtId="0" fontId="38" fillId="0" borderId="34" xfId="0" applyFont="1" applyBorder="1" applyAlignment="1">
      <alignment vertical="top"/>
      <protection locked="0"/>
    </xf>
    <xf numFmtId="0" fontId="38"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theme" Target="theme/theme1.xml" /><Relationship Id="rId7" Type="http://schemas.openxmlformats.org/officeDocument/2006/relationships/calcChain" Target="calcChain.xml" /><Relationship Id="rId8"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ht="36.96" customHeight="1">
      <c r="AR2"/>
      <c r="BS2" s="23" t="s">
        <v>8</v>
      </c>
      <c r="BT2" s="23" t="s">
        <v>9</v>
      </c>
    </row>
    <row r="3" ht="6.96"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ht="36.96"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ht="36.96"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29</v>
      </c>
      <c r="AO10" s="28"/>
      <c r="AP10" s="28"/>
      <c r="AQ10" s="30"/>
      <c r="BE10" s="38"/>
      <c r="BS10" s="23" t="s">
        <v>8</v>
      </c>
    </row>
    <row r="11" ht="18.48" customHeight="1">
      <c r="B11" s="27"/>
      <c r="C11" s="28"/>
      <c r="D11" s="28"/>
      <c r="E11" s="34" t="s">
        <v>30</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31</v>
      </c>
      <c r="AL11" s="28"/>
      <c r="AM11" s="28"/>
      <c r="AN11" s="34" t="s">
        <v>21</v>
      </c>
      <c r="AO11" s="28"/>
      <c r="AP11" s="28"/>
      <c r="AQ11" s="30"/>
      <c r="BE11" s="38"/>
      <c r="BS11" s="23" t="s">
        <v>8</v>
      </c>
    </row>
    <row r="12" ht="6.96"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ht="14.4" customHeight="1">
      <c r="B13" s="27"/>
      <c r="C13" s="28"/>
      <c r="D13" s="39" t="s">
        <v>32</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33</v>
      </c>
      <c r="AO13" s="28"/>
      <c r="AP13" s="28"/>
      <c r="AQ13" s="30"/>
      <c r="BE13" s="38"/>
      <c r="BS13" s="23" t="s">
        <v>8</v>
      </c>
    </row>
    <row r="14">
      <c r="B14" s="27"/>
      <c r="C14" s="28"/>
      <c r="D14" s="28"/>
      <c r="E14" s="41" t="s">
        <v>33</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31</v>
      </c>
      <c r="AL14" s="28"/>
      <c r="AM14" s="28"/>
      <c r="AN14" s="41" t="s">
        <v>33</v>
      </c>
      <c r="AO14" s="28"/>
      <c r="AP14" s="28"/>
      <c r="AQ14" s="30"/>
      <c r="BE14" s="38"/>
      <c r="BS14" s="23" t="s">
        <v>8</v>
      </c>
    </row>
    <row r="15" ht="6.96"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ht="14.4" customHeight="1">
      <c r="B16" s="27"/>
      <c r="C16" s="28"/>
      <c r="D16" s="39" t="s">
        <v>34</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35</v>
      </c>
      <c r="AO16" s="28"/>
      <c r="AP16" s="28"/>
      <c r="AQ16" s="30"/>
      <c r="BE16" s="38"/>
      <c r="BS16" s="23" t="s">
        <v>6</v>
      </c>
    </row>
    <row r="17" ht="18.48" customHeight="1">
      <c r="B17" s="27"/>
      <c r="C17" s="28"/>
      <c r="D17" s="28"/>
      <c r="E17" s="34" t="s">
        <v>36</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31</v>
      </c>
      <c r="AL17" s="28"/>
      <c r="AM17" s="28"/>
      <c r="AN17" s="34" t="s">
        <v>21</v>
      </c>
      <c r="AO17" s="28"/>
      <c r="AP17" s="28"/>
      <c r="AQ17" s="30"/>
      <c r="BE17" s="38"/>
      <c r="BS17" s="23" t="s">
        <v>37</v>
      </c>
    </row>
    <row r="18" ht="6.96"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ht="14.4" customHeight="1">
      <c r="B19" s="27"/>
      <c r="C19" s="28"/>
      <c r="D19" s="39" t="s">
        <v>38</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ht="57" customHeight="1">
      <c r="B20" s="27"/>
      <c r="C20" s="28"/>
      <c r="D20" s="28"/>
      <c r="E20" s="43" t="s">
        <v>39</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ht="6.96"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ht="6.96"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1" customFormat="1" ht="25.92" customHeight="1">
      <c r="B23" s="45"/>
      <c r="C23" s="46"/>
      <c r="D23" s="47" t="s">
        <v>40</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1" customFormat="1" ht="6.96"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1" customFormat="1">
      <c r="B25" s="45"/>
      <c r="C25" s="46"/>
      <c r="D25" s="46"/>
      <c r="E25" s="46"/>
      <c r="F25" s="46"/>
      <c r="G25" s="46"/>
      <c r="H25" s="46"/>
      <c r="I25" s="46"/>
      <c r="J25" s="46"/>
      <c r="K25" s="46"/>
      <c r="L25" s="51" t="s">
        <v>41</v>
      </c>
      <c r="M25" s="51"/>
      <c r="N25" s="51"/>
      <c r="O25" s="51"/>
      <c r="P25" s="46"/>
      <c r="Q25" s="46"/>
      <c r="R25" s="46"/>
      <c r="S25" s="46"/>
      <c r="T25" s="46"/>
      <c r="U25" s="46"/>
      <c r="V25" s="46"/>
      <c r="W25" s="51" t="s">
        <v>42</v>
      </c>
      <c r="X25" s="51"/>
      <c r="Y25" s="51"/>
      <c r="Z25" s="51"/>
      <c r="AA25" s="51"/>
      <c r="AB25" s="51"/>
      <c r="AC25" s="51"/>
      <c r="AD25" s="51"/>
      <c r="AE25" s="51"/>
      <c r="AF25" s="46"/>
      <c r="AG25" s="46"/>
      <c r="AH25" s="46"/>
      <c r="AI25" s="46"/>
      <c r="AJ25" s="46"/>
      <c r="AK25" s="51" t="s">
        <v>43</v>
      </c>
      <c r="AL25" s="51"/>
      <c r="AM25" s="51"/>
      <c r="AN25" s="51"/>
      <c r="AO25" s="51"/>
      <c r="AP25" s="46"/>
      <c r="AQ25" s="50"/>
      <c r="BE25" s="38"/>
    </row>
    <row r="26" s="2" customFormat="1" ht="14.4" customHeight="1">
      <c r="B26" s="52"/>
      <c r="C26" s="53"/>
      <c r="D26" s="54" t="s">
        <v>44</v>
      </c>
      <c r="E26" s="53"/>
      <c r="F26" s="54" t="s">
        <v>45</v>
      </c>
      <c r="G26" s="53"/>
      <c r="H26" s="53"/>
      <c r="I26" s="53"/>
      <c r="J26" s="53"/>
      <c r="K26" s="53"/>
      <c r="L26" s="55">
        <v>0.20999999999999999</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2" customFormat="1" ht="14.4" customHeight="1">
      <c r="B27" s="52"/>
      <c r="C27" s="53"/>
      <c r="D27" s="53"/>
      <c r="E27" s="53"/>
      <c r="F27" s="54" t="s">
        <v>46</v>
      </c>
      <c r="G27" s="53"/>
      <c r="H27" s="53"/>
      <c r="I27" s="53"/>
      <c r="J27" s="53"/>
      <c r="K27" s="53"/>
      <c r="L27" s="55">
        <v>0.14999999999999999</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hidden="1" s="2" customFormat="1" ht="14.4" customHeight="1">
      <c r="B28" s="52"/>
      <c r="C28" s="53"/>
      <c r="D28" s="53"/>
      <c r="E28" s="53"/>
      <c r="F28" s="54" t="s">
        <v>47</v>
      </c>
      <c r="G28" s="53"/>
      <c r="H28" s="53"/>
      <c r="I28" s="53"/>
      <c r="J28" s="53"/>
      <c r="K28" s="53"/>
      <c r="L28" s="55">
        <v>0.20999999999999999</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hidden="1" s="2" customFormat="1" ht="14.4" customHeight="1">
      <c r="B29" s="52"/>
      <c r="C29" s="53"/>
      <c r="D29" s="53"/>
      <c r="E29" s="53"/>
      <c r="F29" s="54" t="s">
        <v>48</v>
      </c>
      <c r="G29" s="53"/>
      <c r="H29" s="53"/>
      <c r="I29" s="53"/>
      <c r="J29" s="53"/>
      <c r="K29" s="53"/>
      <c r="L29" s="55">
        <v>0.14999999999999999</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hidden="1" s="2" customFormat="1" ht="14.4" customHeight="1">
      <c r="B30" s="52"/>
      <c r="C30" s="53"/>
      <c r="D30" s="53"/>
      <c r="E30" s="53"/>
      <c r="F30" s="54" t="s">
        <v>49</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1" customFormat="1" ht="6.96"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1" customFormat="1" ht="25.92" customHeight="1">
      <c r="B32" s="45"/>
      <c r="C32" s="58"/>
      <c r="D32" s="59" t="s">
        <v>50</v>
      </c>
      <c r="E32" s="60"/>
      <c r="F32" s="60"/>
      <c r="G32" s="60"/>
      <c r="H32" s="60"/>
      <c r="I32" s="60"/>
      <c r="J32" s="60"/>
      <c r="K32" s="60"/>
      <c r="L32" s="60"/>
      <c r="M32" s="60"/>
      <c r="N32" s="60"/>
      <c r="O32" s="60"/>
      <c r="P32" s="60"/>
      <c r="Q32" s="60"/>
      <c r="R32" s="60"/>
      <c r="S32" s="60"/>
      <c r="T32" s="61" t="s">
        <v>51</v>
      </c>
      <c r="U32" s="60"/>
      <c r="V32" s="60"/>
      <c r="W32" s="60"/>
      <c r="X32" s="62" t="s">
        <v>52</v>
      </c>
      <c r="Y32" s="60"/>
      <c r="Z32" s="60"/>
      <c r="AA32" s="60"/>
      <c r="AB32" s="60"/>
      <c r="AC32" s="60"/>
      <c r="AD32" s="60"/>
      <c r="AE32" s="60"/>
      <c r="AF32" s="60"/>
      <c r="AG32" s="60"/>
      <c r="AH32" s="60"/>
      <c r="AI32" s="60"/>
      <c r="AJ32" s="60"/>
      <c r="AK32" s="63">
        <f>SUM(AK23:AK30)</f>
        <v>0</v>
      </c>
      <c r="AL32" s="60"/>
      <c r="AM32" s="60"/>
      <c r="AN32" s="60"/>
      <c r="AO32" s="64"/>
      <c r="AP32" s="58"/>
      <c r="AQ32" s="65"/>
      <c r="BE32" s="38"/>
    </row>
    <row r="33" s="1" customFormat="1" ht="6.96"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1" customFormat="1" ht="6.96"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1" customFormat="1" ht="6.96"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1" customFormat="1" ht="36.96" customHeight="1">
      <c r="B39" s="45"/>
      <c r="C39" s="72" t="s">
        <v>53</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1" customFormat="1" ht="6.96"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3" customFormat="1" ht="14.4" customHeight="1">
      <c r="B41" s="74"/>
      <c r="C41" s="75" t="s">
        <v>15</v>
      </c>
      <c r="D41" s="76"/>
      <c r="E41" s="76"/>
      <c r="F41" s="76"/>
      <c r="G41" s="76"/>
      <c r="H41" s="76"/>
      <c r="I41" s="76"/>
      <c r="J41" s="76"/>
      <c r="K41" s="76"/>
      <c r="L41" s="76" t="str">
        <f>K5</f>
        <v>2018-39</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4" customFormat="1" ht="36.96" customHeight="1">
      <c r="B42" s="78"/>
      <c r="C42" s="79" t="s">
        <v>18</v>
      </c>
      <c r="D42" s="80"/>
      <c r="E42" s="80"/>
      <c r="F42" s="80"/>
      <c r="G42" s="80"/>
      <c r="H42" s="80"/>
      <c r="I42" s="80"/>
      <c r="J42" s="80"/>
      <c r="K42" s="80"/>
      <c r="L42" s="81" t="str">
        <f>K6</f>
        <v>Chodníky Hálkova - severní část</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1" customFormat="1" ht="6.96"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1" customFormat="1">
      <c r="B44" s="45"/>
      <c r="C44" s="75" t="s">
        <v>23</v>
      </c>
      <c r="D44" s="73"/>
      <c r="E44" s="73"/>
      <c r="F44" s="73"/>
      <c r="G44" s="73"/>
      <c r="H44" s="73"/>
      <c r="I44" s="73"/>
      <c r="J44" s="73"/>
      <c r="K44" s="73"/>
      <c r="L44" s="83" t="str">
        <f>IF(K8="","",K8)</f>
        <v>Sadská</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 "","",AN8)</f>
        <v>1. 11. 2018</v>
      </c>
      <c r="AN44" s="84"/>
      <c r="AO44" s="73"/>
      <c r="AP44" s="73"/>
      <c r="AQ44" s="73"/>
      <c r="AR44" s="71"/>
    </row>
    <row r="45" s="1" customFormat="1" ht="6.96"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1" customFormat="1">
      <c r="B46" s="45"/>
      <c r="C46" s="75" t="s">
        <v>27</v>
      </c>
      <c r="D46" s="73"/>
      <c r="E46" s="73"/>
      <c r="F46" s="73"/>
      <c r="G46" s="73"/>
      <c r="H46" s="73"/>
      <c r="I46" s="73"/>
      <c r="J46" s="73"/>
      <c r="K46" s="73"/>
      <c r="L46" s="76" t="str">
        <f>IF(E11= "","",E11)</f>
        <v>Město Sadská</v>
      </c>
      <c r="M46" s="73"/>
      <c r="N46" s="73"/>
      <c r="O46" s="73"/>
      <c r="P46" s="73"/>
      <c r="Q46" s="73"/>
      <c r="R46" s="73"/>
      <c r="S46" s="73"/>
      <c r="T46" s="73"/>
      <c r="U46" s="73"/>
      <c r="V46" s="73"/>
      <c r="W46" s="73"/>
      <c r="X46" s="73"/>
      <c r="Y46" s="73"/>
      <c r="Z46" s="73"/>
      <c r="AA46" s="73"/>
      <c r="AB46" s="73"/>
      <c r="AC46" s="73"/>
      <c r="AD46" s="73"/>
      <c r="AE46" s="73"/>
      <c r="AF46" s="73"/>
      <c r="AG46" s="73"/>
      <c r="AH46" s="73"/>
      <c r="AI46" s="75" t="s">
        <v>34</v>
      </c>
      <c r="AJ46" s="73"/>
      <c r="AK46" s="73"/>
      <c r="AL46" s="73"/>
      <c r="AM46" s="76" t="str">
        <f>IF(E17="","",E17)</f>
        <v>AllPlan Projekt s.r.o.</v>
      </c>
      <c r="AN46" s="76"/>
      <c r="AO46" s="76"/>
      <c r="AP46" s="76"/>
      <c r="AQ46" s="73"/>
      <c r="AR46" s="71"/>
      <c r="AS46" s="85" t="s">
        <v>54</v>
      </c>
      <c r="AT46" s="86"/>
      <c r="AU46" s="87"/>
      <c r="AV46" s="87"/>
      <c r="AW46" s="87"/>
      <c r="AX46" s="87"/>
      <c r="AY46" s="87"/>
      <c r="AZ46" s="87"/>
      <c r="BA46" s="87"/>
      <c r="BB46" s="87"/>
      <c r="BC46" s="87"/>
      <c r="BD46" s="88"/>
    </row>
    <row r="47" s="1" customFormat="1">
      <c r="B47" s="45"/>
      <c r="C47" s="75" t="s">
        <v>32</v>
      </c>
      <c r="D47" s="73"/>
      <c r="E47" s="73"/>
      <c r="F47" s="73"/>
      <c r="G47" s="73"/>
      <c r="H47" s="73"/>
      <c r="I47" s="73"/>
      <c r="J47" s="73"/>
      <c r="K47" s="73"/>
      <c r="L47" s="76" t="str">
        <f>IF(E14= "Vyplň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1" customFormat="1" ht="29.28" customHeight="1">
      <c r="B49" s="45"/>
      <c r="C49" s="95" t="s">
        <v>55</v>
      </c>
      <c r="D49" s="96"/>
      <c r="E49" s="96"/>
      <c r="F49" s="96"/>
      <c r="G49" s="96"/>
      <c r="H49" s="97"/>
      <c r="I49" s="98" t="s">
        <v>56</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57</v>
      </c>
      <c r="AH49" s="96"/>
      <c r="AI49" s="96"/>
      <c r="AJ49" s="96"/>
      <c r="AK49" s="96"/>
      <c r="AL49" s="96"/>
      <c r="AM49" s="96"/>
      <c r="AN49" s="98" t="s">
        <v>58</v>
      </c>
      <c r="AO49" s="96"/>
      <c r="AP49" s="96"/>
      <c r="AQ49" s="100" t="s">
        <v>59</v>
      </c>
      <c r="AR49" s="71"/>
      <c r="AS49" s="101" t="s">
        <v>60</v>
      </c>
      <c r="AT49" s="102" t="s">
        <v>61</v>
      </c>
      <c r="AU49" s="102" t="s">
        <v>62</v>
      </c>
      <c r="AV49" s="102" t="s">
        <v>63</v>
      </c>
      <c r="AW49" s="102" t="s">
        <v>64</v>
      </c>
      <c r="AX49" s="102" t="s">
        <v>65</v>
      </c>
      <c r="AY49" s="102" t="s">
        <v>66</v>
      </c>
      <c r="AZ49" s="102" t="s">
        <v>67</v>
      </c>
      <c r="BA49" s="102" t="s">
        <v>68</v>
      </c>
      <c r="BB49" s="102" t="s">
        <v>69</v>
      </c>
      <c r="BC49" s="102" t="s">
        <v>70</v>
      </c>
      <c r="BD49" s="103" t="s">
        <v>71</v>
      </c>
    </row>
    <row r="50"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4" customFormat="1" ht="32.4" customHeight="1">
      <c r="B51" s="78"/>
      <c r="C51" s="107" t="s">
        <v>72</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ROUND(SUM(AG52:AG53),2)</f>
        <v>0</v>
      </c>
      <c r="AH51" s="109"/>
      <c r="AI51" s="109"/>
      <c r="AJ51" s="109"/>
      <c r="AK51" s="109"/>
      <c r="AL51" s="109"/>
      <c r="AM51" s="109"/>
      <c r="AN51" s="110">
        <f>SUM(AG51,AT51)</f>
        <v>0</v>
      </c>
      <c r="AO51" s="110"/>
      <c r="AP51" s="110"/>
      <c r="AQ51" s="111" t="s">
        <v>21</v>
      </c>
      <c r="AR51" s="82"/>
      <c r="AS51" s="112">
        <f>ROUND(SUM(AS52:AS53),2)</f>
        <v>0</v>
      </c>
      <c r="AT51" s="113">
        <f>ROUND(SUM(AV51:AW51),2)</f>
        <v>0</v>
      </c>
      <c r="AU51" s="114">
        <f>ROUND(SUM(AU52:AU53),5)</f>
        <v>0</v>
      </c>
      <c r="AV51" s="113">
        <f>ROUND(AZ51*L26,2)</f>
        <v>0</v>
      </c>
      <c r="AW51" s="113">
        <f>ROUND(BA51*L27,2)</f>
        <v>0</v>
      </c>
      <c r="AX51" s="113">
        <f>ROUND(BB51*L26,2)</f>
        <v>0</v>
      </c>
      <c r="AY51" s="113">
        <f>ROUND(BC51*L27,2)</f>
        <v>0</v>
      </c>
      <c r="AZ51" s="113">
        <f>ROUND(SUM(AZ52:AZ53),2)</f>
        <v>0</v>
      </c>
      <c r="BA51" s="113">
        <f>ROUND(SUM(BA52:BA53),2)</f>
        <v>0</v>
      </c>
      <c r="BB51" s="113">
        <f>ROUND(SUM(BB52:BB53),2)</f>
        <v>0</v>
      </c>
      <c r="BC51" s="113">
        <f>ROUND(SUM(BC52:BC53),2)</f>
        <v>0</v>
      </c>
      <c r="BD51" s="115">
        <f>ROUND(SUM(BD52:BD53),2)</f>
        <v>0</v>
      </c>
      <c r="BS51" s="116" t="s">
        <v>73</v>
      </c>
      <c r="BT51" s="116" t="s">
        <v>74</v>
      </c>
      <c r="BU51" s="117" t="s">
        <v>75</v>
      </c>
      <c r="BV51" s="116" t="s">
        <v>76</v>
      </c>
      <c r="BW51" s="116" t="s">
        <v>7</v>
      </c>
      <c r="BX51" s="116" t="s">
        <v>77</v>
      </c>
      <c r="CL51" s="116" t="s">
        <v>21</v>
      </c>
    </row>
    <row r="52" s="5" customFormat="1" ht="16.5" customHeight="1">
      <c r="A52" s="118" t="s">
        <v>78</v>
      </c>
      <c r="B52" s="119"/>
      <c r="C52" s="120"/>
      <c r="D52" s="121" t="s">
        <v>79</v>
      </c>
      <c r="E52" s="121"/>
      <c r="F52" s="121"/>
      <c r="G52" s="121"/>
      <c r="H52" s="121"/>
      <c r="I52" s="122"/>
      <c r="J52" s="121" t="s">
        <v>80</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'001 - Vedlejší a ostatní ...'!J27</f>
        <v>0</v>
      </c>
      <c r="AH52" s="122"/>
      <c r="AI52" s="122"/>
      <c r="AJ52" s="122"/>
      <c r="AK52" s="122"/>
      <c r="AL52" s="122"/>
      <c r="AM52" s="122"/>
      <c r="AN52" s="123">
        <f>SUM(AG52,AT52)</f>
        <v>0</v>
      </c>
      <c r="AO52" s="122"/>
      <c r="AP52" s="122"/>
      <c r="AQ52" s="124" t="s">
        <v>81</v>
      </c>
      <c r="AR52" s="125"/>
      <c r="AS52" s="126">
        <v>0</v>
      </c>
      <c r="AT52" s="127">
        <f>ROUND(SUM(AV52:AW52),2)</f>
        <v>0</v>
      </c>
      <c r="AU52" s="128">
        <f>'001 - Vedlejší a ostatní ...'!P79</f>
        <v>0</v>
      </c>
      <c r="AV52" s="127">
        <f>'001 - Vedlejší a ostatní ...'!J30</f>
        <v>0</v>
      </c>
      <c r="AW52" s="127">
        <f>'001 - Vedlejší a ostatní ...'!J31</f>
        <v>0</v>
      </c>
      <c r="AX52" s="127">
        <f>'001 - Vedlejší a ostatní ...'!J32</f>
        <v>0</v>
      </c>
      <c r="AY52" s="127">
        <f>'001 - Vedlejší a ostatní ...'!J33</f>
        <v>0</v>
      </c>
      <c r="AZ52" s="127">
        <f>'001 - Vedlejší a ostatní ...'!F30</f>
        <v>0</v>
      </c>
      <c r="BA52" s="127">
        <f>'001 - Vedlejší a ostatní ...'!F31</f>
        <v>0</v>
      </c>
      <c r="BB52" s="127">
        <f>'001 - Vedlejší a ostatní ...'!F32</f>
        <v>0</v>
      </c>
      <c r="BC52" s="127">
        <f>'001 - Vedlejší a ostatní ...'!F33</f>
        <v>0</v>
      </c>
      <c r="BD52" s="129">
        <f>'001 - Vedlejší a ostatní ...'!F34</f>
        <v>0</v>
      </c>
      <c r="BT52" s="130" t="s">
        <v>82</v>
      </c>
      <c r="BV52" s="130" t="s">
        <v>76</v>
      </c>
      <c r="BW52" s="130" t="s">
        <v>83</v>
      </c>
      <c r="BX52" s="130" t="s">
        <v>7</v>
      </c>
      <c r="CL52" s="130" t="s">
        <v>21</v>
      </c>
      <c r="CM52" s="130" t="s">
        <v>84</v>
      </c>
    </row>
    <row r="53" s="5" customFormat="1" ht="16.5" customHeight="1">
      <c r="A53" s="118" t="s">
        <v>78</v>
      </c>
      <c r="B53" s="119"/>
      <c r="C53" s="120"/>
      <c r="D53" s="121" t="s">
        <v>85</v>
      </c>
      <c r="E53" s="121"/>
      <c r="F53" s="121"/>
      <c r="G53" s="121"/>
      <c r="H53" s="121"/>
      <c r="I53" s="122"/>
      <c r="J53" s="121" t="s">
        <v>86</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'100 - SO 100 CHODNÍKY'!J27</f>
        <v>0</v>
      </c>
      <c r="AH53" s="122"/>
      <c r="AI53" s="122"/>
      <c r="AJ53" s="122"/>
      <c r="AK53" s="122"/>
      <c r="AL53" s="122"/>
      <c r="AM53" s="122"/>
      <c r="AN53" s="123">
        <f>SUM(AG53,AT53)</f>
        <v>0</v>
      </c>
      <c r="AO53" s="122"/>
      <c r="AP53" s="122"/>
      <c r="AQ53" s="124" t="s">
        <v>87</v>
      </c>
      <c r="AR53" s="125"/>
      <c r="AS53" s="131">
        <v>0</v>
      </c>
      <c r="AT53" s="132">
        <f>ROUND(SUM(AV53:AW53),2)</f>
        <v>0</v>
      </c>
      <c r="AU53" s="133">
        <f>'100 - SO 100 CHODNÍKY'!P83</f>
        <v>0</v>
      </c>
      <c r="AV53" s="132">
        <f>'100 - SO 100 CHODNÍKY'!J30</f>
        <v>0</v>
      </c>
      <c r="AW53" s="132">
        <f>'100 - SO 100 CHODNÍKY'!J31</f>
        <v>0</v>
      </c>
      <c r="AX53" s="132">
        <f>'100 - SO 100 CHODNÍKY'!J32</f>
        <v>0</v>
      </c>
      <c r="AY53" s="132">
        <f>'100 - SO 100 CHODNÍKY'!J33</f>
        <v>0</v>
      </c>
      <c r="AZ53" s="132">
        <f>'100 - SO 100 CHODNÍKY'!F30</f>
        <v>0</v>
      </c>
      <c r="BA53" s="132">
        <f>'100 - SO 100 CHODNÍKY'!F31</f>
        <v>0</v>
      </c>
      <c r="BB53" s="132">
        <f>'100 - SO 100 CHODNÍKY'!F32</f>
        <v>0</v>
      </c>
      <c r="BC53" s="132">
        <f>'100 - SO 100 CHODNÍKY'!F33</f>
        <v>0</v>
      </c>
      <c r="BD53" s="134">
        <f>'100 - SO 100 CHODNÍKY'!F34</f>
        <v>0</v>
      </c>
      <c r="BT53" s="130" t="s">
        <v>82</v>
      </c>
      <c r="BV53" s="130" t="s">
        <v>76</v>
      </c>
      <c r="BW53" s="130" t="s">
        <v>88</v>
      </c>
      <c r="BX53" s="130" t="s">
        <v>7</v>
      </c>
      <c r="CL53" s="130" t="s">
        <v>21</v>
      </c>
      <c r="CM53" s="130" t="s">
        <v>84</v>
      </c>
    </row>
    <row r="54" s="1" customFormat="1" ht="30" customHeight="1">
      <c r="B54" s="45"/>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1"/>
    </row>
    <row r="55" s="1" customFormat="1" ht="6.96" customHeight="1">
      <c r="B55" s="66"/>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71"/>
    </row>
  </sheetData>
  <sheetProtection sheet="1" formatColumns="0" formatRows="0" objects="1" scenarios="1" spinCount="100000" saltValue="zaNNbTiNfXqehdKx4ScWVtjN0teuiF2vHWaUn3yJWEHVsw0V/5ROKFRrBGXOvQZnWeq4CEp9nVa8Nq/LNBnz3g==" hashValue="4pHYGoCOgW7DqppKvNBOjM1zQCVfPmZr2g6OSqmKz7wE+yAc3ufmxTzKZWOvuibHkFQtYyzuWzB0ErMBiycj9A==" algorithmName="SHA-512" password="CC35"/>
  <mergeCells count="45">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G51:AM51"/>
    <mergeCell ref="AN51:AP51"/>
    <mergeCell ref="AR2:BE2"/>
  </mergeCells>
  <hyperlinks>
    <hyperlink ref="K1:S1" location="C2" display="1) Rekapitulace stavby"/>
    <hyperlink ref="W1:AI1" location="C51" display="2) Rekapitulace objektů stavby a soupisů prací"/>
    <hyperlink ref="A52" location="'001 - Vedlejší a ostatní ...'!C2" display="/"/>
    <hyperlink ref="A53" location="'100 - SO 100 CHODNÍKY'!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83</v>
      </c>
    </row>
    <row r="3" ht="6.96" customHeight="1">
      <c r="B3" s="24"/>
      <c r="C3" s="25"/>
      <c r="D3" s="25"/>
      <c r="E3" s="25"/>
      <c r="F3" s="25"/>
      <c r="G3" s="25"/>
      <c r="H3" s="25"/>
      <c r="I3" s="140"/>
      <c r="J3" s="25"/>
      <c r="K3" s="26"/>
      <c r="AT3" s="23" t="s">
        <v>84</v>
      </c>
    </row>
    <row r="4" ht="36.96" customHeight="1">
      <c r="B4" s="27"/>
      <c r="C4" s="28"/>
      <c r="D4" s="29" t="s">
        <v>94</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Chodníky Hálkova - severní část</v>
      </c>
      <c r="F7" s="39"/>
      <c r="G7" s="39"/>
      <c r="H7" s="39"/>
      <c r="I7" s="141"/>
      <c r="J7" s="28"/>
      <c r="K7" s="30"/>
    </row>
    <row r="8" s="1" customFormat="1">
      <c r="B8" s="45"/>
      <c r="C8" s="46"/>
      <c r="D8" s="39" t="s">
        <v>95</v>
      </c>
      <c r="E8" s="46"/>
      <c r="F8" s="46"/>
      <c r="G8" s="46"/>
      <c r="H8" s="46"/>
      <c r="I8" s="143"/>
      <c r="J8" s="46"/>
      <c r="K8" s="50"/>
    </row>
    <row r="9" s="1" customFormat="1" ht="36.96" customHeight="1">
      <c r="B9" s="45"/>
      <c r="C9" s="46"/>
      <c r="D9" s="46"/>
      <c r="E9" s="144" t="s">
        <v>96</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1. 11. 2018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
        <v>29</v>
      </c>
      <c r="K14" s="50"/>
    </row>
    <row r="15" s="1" customFormat="1" ht="18" customHeight="1">
      <c r="B15" s="45"/>
      <c r="C15" s="46"/>
      <c r="D15" s="46"/>
      <c r="E15" s="34" t="s">
        <v>30</v>
      </c>
      <c r="F15" s="46"/>
      <c r="G15" s="46"/>
      <c r="H15" s="46"/>
      <c r="I15" s="145" t="s">
        <v>31</v>
      </c>
      <c r="J15" s="34" t="s">
        <v>21</v>
      </c>
      <c r="K15" s="50"/>
    </row>
    <row r="16" s="1" customFormat="1" ht="6.96" customHeight="1">
      <c r="B16" s="45"/>
      <c r="C16" s="46"/>
      <c r="D16" s="46"/>
      <c r="E16" s="46"/>
      <c r="F16" s="46"/>
      <c r="G16" s="46"/>
      <c r="H16" s="46"/>
      <c r="I16" s="143"/>
      <c r="J16" s="46"/>
      <c r="K16" s="50"/>
    </row>
    <row r="17" s="1" customFormat="1" ht="14.4" customHeight="1">
      <c r="B17" s="45"/>
      <c r="C17" s="46"/>
      <c r="D17" s="39" t="s">
        <v>32</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34</v>
      </c>
      <c r="E20" s="46"/>
      <c r="F20" s="46"/>
      <c r="G20" s="46"/>
      <c r="H20" s="46"/>
      <c r="I20" s="145" t="s">
        <v>28</v>
      </c>
      <c r="J20" s="34" t="s">
        <v>35</v>
      </c>
      <c r="K20" s="50"/>
    </row>
    <row r="21" s="1" customFormat="1" ht="18" customHeight="1">
      <c r="B21" s="45"/>
      <c r="C21" s="46"/>
      <c r="D21" s="46"/>
      <c r="E21" s="34" t="s">
        <v>97</v>
      </c>
      <c r="F21" s="46"/>
      <c r="G21" s="46"/>
      <c r="H21" s="46"/>
      <c r="I21" s="145" t="s">
        <v>31</v>
      </c>
      <c r="J21" s="34" t="s">
        <v>21</v>
      </c>
      <c r="K21" s="50"/>
    </row>
    <row r="22" s="1" customFormat="1" ht="6.96" customHeight="1">
      <c r="B22" s="45"/>
      <c r="C22" s="46"/>
      <c r="D22" s="46"/>
      <c r="E22" s="46"/>
      <c r="F22" s="46"/>
      <c r="G22" s="46"/>
      <c r="H22" s="46"/>
      <c r="I22" s="143"/>
      <c r="J22" s="46"/>
      <c r="K22" s="50"/>
    </row>
    <row r="23" s="1" customFormat="1" ht="14.4" customHeight="1">
      <c r="B23" s="45"/>
      <c r="C23" s="46"/>
      <c r="D23" s="39" t="s">
        <v>38</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40</v>
      </c>
      <c r="E27" s="46"/>
      <c r="F27" s="46"/>
      <c r="G27" s="46"/>
      <c r="H27" s="46"/>
      <c r="I27" s="143"/>
      <c r="J27" s="154">
        <f>ROUND(J79,2)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42</v>
      </c>
      <c r="G29" s="46"/>
      <c r="H29" s="46"/>
      <c r="I29" s="155" t="s">
        <v>41</v>
      </c>
      <c r="J29" s="51" t="s">
        <v>43</v>
      </c>
      <c r="K29" s="50"/>
    </row>
    <row r="30" s="1" customFormat="1" ht="14.4" customHeight="1">
      <c r="B30" s="45"/>
      <c r="C30" s="46"/>
      <c r="D30" s="54" t="s">
        <v>44</v>
      </c>
      <c r="E30" s="54" t="s">
        <v>45</v>
      </c>
      <c r="F30" s="156">
        <f>ROUND(SUM(BE79:BE93), 2)</f>
        <v>0</v>
      </c>
      <c r="G30" s="46"/>
      <c r="H30" s="46"/>
      <c r="I30" s="157">
        <v>0.20999999999999999</v>
      </c>
      <c r="J30" s="156">
        <f>ROUND(ROUND((SUM(BE79:BE93)), 2)*I30, 2)</f>
        <v>0</v>
      </c>
      <c r="K30" s="50"/>
    </row>
    <row r="31" s="1" customFormat="1" ht="14.4" customHeight="1">
      <c r="B31" s="45"/>
      <c r="C31" s="46"/>
      <c r="D31" s="46"/>
      <c r="E31" s="54" t="s">
        <v>46</v>
      </c>
      <c r="F31" s="156">
        <f>ROUND(SUM(BF79:BF93), 2)</f>
        <v>0</v>
      </c>
      <c r="G31" s="46"/>
      <c r="H31" s="46"/>
      <c r="I31" s="157">
        <v>0.14999999999999999</v>
      </c>
      <c r="J31" s="156">
        <f>ROUND(ROUND((SUM(BF79:BF93)), 2)*I31, 2)</f>
        <v>0</v>
      </c>
      <c r="K31" s="50"/>
    </row>
    <row r="32" hidden="1" s="1" customFormat="1" ht="14.4" customHeight="1">
      <c r="B32" s="45"/>
      <c r="C32" s="46"/>
      <c r="D32" s="46"/>
      <c r="E32" s="54" t="s">
        <v>47</v>
      </c>
      <c r="F32" s="156">
        <f>ROUND(SUM(BG79:BG93), 2)</f>
        <v>0</v>
      </c>
      <c r="G32" s="46"/>
      <c r="H32" s="46"/>
      <c r="I32" s="157">
        <v>0.20999999999999999</v>
      </c>
      <c r="J32" s="156">
        <v>0</v>
      </c>
      <c r="K32" s="50"/>
    </row>
    <row r="33" hidden="1" s="1" customFormat="1" ht="14.4" customHeight="1">
      <c r="B33" s="45"/>
      <c r="C33" s="46"/>
      <c r="D33" s="46"/>
      <c r="E33" s="54" t="s">
        <v>48</v>
      </c>
      <c r="F33" s="156">
        <f>ROUND(SUM(BH79:BH93), 2)</f>
        <v>0</v>
      </c>
      <c r="G33" s="46"/>
      <c r="H33" s="46"/>
      <c r="I33" s="157">
        <v>0.14999999999999999</v>
      </c>
      <c r="J33" s="156">
        <v>0</v>
      </c>
      <c r="K33" s="50"/>
    </row>
    <row r="34" hidden="1" s="1" customFormat="1" ht="14.4" customHeight="1">
      <c r="B34" s="45"/>
      <c r="C34" s="46"/>
      <c r="D34" s="46"/>
      <c r="E34" s="54" t="s">
        <v>49</v>
      </c>
      <c r="F34" s="156">
        <f>ROUND(SUM(BI79:BI93),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50</v>
      </c>
      <c r="E36" s="97"/>
      <c r="F36" s="97"/>
      <c r="G36" s="160" t="s">
        <v>51</v>
      </c>
      <c r="H36" s="161" t="s">
        <v>52</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98</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Chodníky Hálkova - severní část</v>
      </c>
      <c r="F45" s="39"/>
      <c r="G45" s="39"/>
      <c r="H45" s="39"/>
      <c r="I45" s="143"/>
      <c r="J45" s="46"/>
      <c r="K45" s="50"/>
    </row>
    <row r="46" s="1" customFormat="1" ht="14.4" customHeight="1">
      <c r="B46" s="45"/>
      <c r="C46" s="39" t="s">
        <v>95</v>
      </c>
      <c r="D46" s="46"/>
      <c r="E46" s="46"/>
      <c r="F46" s="46"/>
      <c r="G46" s="46"/>
      <c r="H46" s="46"/>
      <c r="I46" s="143"/>
      <c r="J46" s="46"/>
      <c r="K46" s="50"/>
    </row>
    <row r="47" s="1" customFormat="1" ht="17.25" customHeight="1">
      <c r="B47" s="45"/>
      <c r="C47" s="46"/>
      <c r="D47" s="46"/>
      <c r="E47" s="144" t="str">
        <f>E9</f>
        <v>001 - Vedlejší a ostatní náklady</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Sadská</v>
      </c>
      <c r="G49" s="46"/>
      <c r="H49" s="46"/>
      <c r="I49" s="145" t="s">
        <v>25</v>
      </c>
      <c r="J49" s="146" t="str">
        <f>IF(J12="","",J12)</f>
        <v>1. 11. 2018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Město Sadská</v>
      </c>
      <c r="G51" s="46"/>
      <c r="H51" s="46"/>
      <c r="I51" s="145" t="s">
        <v>34</v>
      </c>
      <c r="J51" s="43" t="str">
        <f>E21</f>
        <v>All Plan Projekt s.r.o.</v>
      </c>
      <c r="K51" s="50"/>
    </row>
    <row r="52" s="1" customFormat="1" ht="14.4" customHeight="1">
      <c r="B52" s="45"/>
      <c r="C52" s="39" t="s">
        <v>32</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99</v>
      </c>
      <c r="D54" s="158"/>
      <c r="E54" s="158"/>
      <c r="F54" s="158"/>
      <c r="G54" s="158"/>
      <c r="H54" s="158"/>
      <c r="I54" s="172"/>
      <c r="J54" s="173" t="s">
        <v>100</v>
      </c>
      <c r="K54" s="174"/>
    </row>
    <row r="55" s="1" customFormat="1" ht="10.32" customHeight="1">
      <c r="B55" s="45"/>
      <c r="C55" s="46"/>
      <c r="D55" s="46"/>
      <c r="E55" s="46"/>
      <c r="F55" s="46"/>
      <c r="G55" s="46"/>
      <c r="H55" s="46"/>
      <c r="I55" s="143"/>
      <c r="J55" s="46"/>
      <c r="K55" s="50"/>
    </row>
    <row r="56" s="1" customFormat="1" ht="29.28" customHeight="1">
      <c r="B56" s="45"/>
      <c r="C56" s="175" t="s">
        <v>101</v>
      </c>
      <c r="D56" s="46"/>
      <c r="E56" s="46"/>
      <c r="F56" s="46"/>
      <c r="G56" s="46"/>
      <c r="H56" s="46"/>
      <c r="I56" s="143"/>
      <c r="J56" s="154">
        <f>J79</f>
        <v>0</v>
      </c>
      <c r="K56" s="50"/>
      <c r="AU56" s="23" t="s">
        <v>102</v>
      </c>
    </row>
    <row r="57" s="7" customFormat="1" ht="24.96" customHeight="1">
      <c r="B57" s="176"/>
      <c r="C57" s="177"/>
      <c r="D57" s="178" t="s">
        <v>103</v>
      </c>
      <c r="E57" s="179"/>
      <c r="F57" s="179"/>
      <c r="G57" s="179"/>
      <c r="H57" s="179"/>
      <c r="I57" s="180"/>
      <c r="J57" s="181">
        <f>J80</f>
        <v>0</v>
      </c>
      <c r="K57" s="182"/>
    </row>
    <row r="58" s="8" customFormat="1" ht="19.92" customHeight="1">
      <c r="B58" s="183"/>
      <c r="C58" s="184"/>
      <c r="D58" s="185" t="s">
        <v>104</v>
      </c>
      <c r="E58" s="186"/>
      <c r="F58" s="186"/>
      <c r="G58" s="186"/>
      <c r="H58" s="186"/>
      <c r="I58" s="187"/>
      <c r="J58" s="188">
        <f>J88</f>
        <v>0</v>
      </c>
      <c r="K58" s="189"/>
    </row>
    <row r="59" s="8" customFormat="1" ht="19.92" customHeight="1">
      <c r="B59" s="183"/>
      <c r="C59" s="184"/>
      <c r="D59" s="185" t="s">
        <v>105</v>
      </c>
      <c r="E59" s="186"/>
      <c r="F59" s="186"/>
      <c r="G59" s="186"/>
      <c r="H59" s="186"/>
      <c r="I59" s="187"/>
      <c r="J59" s="188">
        <f>J92</f>
        <v>0</v>
      </c>
      <c r="K59" s="189"/>
    </row>
    <row r="60" s="1" customFormat="1" ht="21.84" customHeight="1">
      <c r="B60" s="45"/>
      <c r="C60" s="46"/>
      <c r="D60" s="46"/>
      <c r="E60" s="46"/>
      <c r="F60" s="46"/>
      <c r="G60" s="46"/>
      <c r="H60" s="46"/>
      <c r="I60" s="143"/>
      <c r="J60" s="46"/>
      <c r="K60" s="50"/>
    </row>
    <row r="61" s="1" customFormat="1" ht="6.96" customHeight="1">
      <c r="B61" s="66"/>
      <c r="C61" s="67"/>
      <c r="D61" s="67"/>
      <c r="E61" s="67"/>
      <c r="F61" s="67"/>
      <c r="G61" s="67"/>
      <c r="H61" s="67"/>
      <c r="I61" s="165"/>
      <c r="J61" s="67"/>
      <c r="K61" s="68"/>
    </row>
    <row r="65" s="1" customFormat="1" ht="6.96" customHeight="1">
      <c r="B65" s="69"/>
      <c r="C65" s="70"/>
      <c r="D65" s="70"/>
      <c r="E65" s="70"/>
      <c r="F65" s="70"/>
      <c r="G65" s="70"/>
      <c r="H65" s="70"/>
      <c r="I65" s="168"/>
      <c r="J65" s="70"/>
      <c r="K65" s="70"/>
      <c r="L65" s="71"/>
    </row>
    <row r="66" s="1" customFormat="1" ht="36.96" customHeight="1">
      <c r="B66" s="45"/>
      <c r="C66" s="72" t="s">
        <v>106</v>
      </c>
      <c r="D66" s="73"/>
      <c r="E66" s="73"/>
      <c r="F66" s="73"/>
      <c r="G66" s="73"/>
      <c r="H66" s="73"/>
      <c r="I66" s="190"/>
      <c r="J66" s="73"/>
      <c r="K66" s="73"/>
      <c r="L66" s="71"/>
    </row>
    <row r="67" s="1" customFormat="1" ht="6.96" customHeight="1">
      <c r="B67" s="45"/>
      <c r="C67" s="73"/>
      <c r="D67" s="73"/>
      <c r="E67" s="73"/>
      <c r="F67" s="73"/>
      <c r="G67" s="73"/>
      <c r="H67" s="73"/>
      <c r="I67" s="190"/>
      <c r="J67" s="73"/>
      <c r="K67" s="73"/>
      <c r="L67" s="71"/>
    </row>
    <row r="68" s="1" customFormat="1" ht="14.4" customHeight="1">
      <c r="B68" s="45"/>
      <c r="C68" s="75" t="s">
        <v>18</v>
      </c>
      <c r="D68" s="73"/>
      <c r="E68" s="73"/>
      <c r="F68" s="73"/>
      <c r="G68" s="73"/>
      <c r="H68" s="73"/>
      <c r="I68" s="190"/>
      <c r="J68" s="73"/>
      <c r="K68" s="73"/>
      <c r="L68" s="71"/>
    </row>
    <row r="69" s="1" customFormat="1" ht="16.5" customHeight="1">
      <c r="B69" s="45"/>
      <c r="C69" s="73"/>
      <c r="D69" s="73"/>
      <c r="E69" s="191" t="str">
        <f>E7</f>
        <v>Chodníky Hálkova - severní část</v>
      </c>
      <c r="F69" s="75"/>
      <c r="G69" s="75"/>
      <c r="H69" s="75"/>
      <c r="I69" s="190"/>
      <c r="J69" s="73"/>
      <c r="K69" s="73"/>
      <c r="L69" s="71"/>
    </row>
    <row r="70" s="1" customFormat="1" ht="14.4" customHeight="1">
      <c r="B70" s="45"/>
      <c r="C70" s="75" t="s">
        <v>95</v>
      </c>
      <c r="D70" s="73"/>
      <c r="E70" s="73"/>
      <c r="F70" s="73"/>
      <c r="G70" s="73"/>
      <c r="H70" s="73"/>
      <c r="I70" s="190"/>
      <c r="J70" s="73"/>
      <c r="K70" s="73"/>
      <c r="L70" s="71"/>
    </row>
    <row r="71" s="1" customFormat="1" ht="17.25" customHeight="1">
      <c r="B71" s="45"/>
      <c r="C71" s="73"/>
      <c r="D71" s="73"/>
      <c r="E71" s="81" t="str">
        <f>E9</f>
        <v>001 - Vedlejší a ostatní náklady</v>
      </c>
      <c r="F71" s="73"/>
      <c r="G71" s="73"/>
      <c r="H71" s="73"/>
      <c r="I71" s="190"/>
      <c r="J71" s="73"/>
      <c r="K71" s="73"/>
      <c r="L71" s="71"/>
    </row>
    <row r="72" s="1" customFormat="1" ht="6.96" customHeight="1">
      <c r="B72" s="45"/>
      <c r="C72" s="73"/>
      <c r="D72" s="73"/>
      <c r="E72" s="73"/>
      <c r="F72" s="73"/>
      <c r="G72" s="73"/>
      <c r="H72" s="73"/>
      <c r="I72" s="190"/>
      <c r="J72" s="73"/>
      <c r="K72" s="73"/>
      <c r="L72" s="71"/>
    </row>
    <row r="73" s="1" customFormat="1" ht="18" customHeight="1">
      <c r="B73" s="45"/>
      <c r="C73" s="75" t="s">
        <v>23</v>
      </c>
      <c r="D73" s="73"/>
      <c r="E73" s="73"/>
      <c r="F73" s="192" t="str">
        <f>F12</f>
        <v>Sadská</v>
      </c>
      <c r="G73" s="73"/>
      <c r="H73" s="73"/>
      <c r="I73" s="193" t="s">
        <v>25</v>
      </c>
      <c r="J73" s="84" t="str">
        <f>IF(J12="","",J12)</f>
        <v>1. 11. 2018</v>
      </c>
      <c r="K73" s="73"/>
      <c r="L73" s="71"/>
    </row>
    <row r="74" s="1" customFormat="1" ht="6.96" customHeight="1">
      <c r="B74" s="45"/>
      <c r="C74" s="73"/>
      <c r="D74" s="73"/>
      <c r="E74" s="73"/>
      <c r="F74" s="73"/>
      <c r="G74" s="73"/>
      <c r="H74" s="73"/>
      <c r="I74" s="190"/>
      <c r="J74" s="73"/>
      <c r="K74" s="73"/>
      <c r="L74" s="71"/>
    </row>
    <row r="75" s="1" customFormat="1">
      <c r="B75" s="45"/>
      <c r="C75" s="75" t="s">
        <v>27</v>
      </c>
      <c r="D75" s="73"/>
      <c r="E75" s="73"/>
      <c r="F75" s="192" t="str">
        <f>E15</f>
        <v>Město Sadská</v>
      </c>
      <c r="G75" s="73"/>
      <c r="H75" s="73"/>
      <c r="I75" s="193" t="s">
        <v>34</v>
      </c>
      <c r="J75" s="192" t="str">
        <f>E21</f>
        <v>All Plan Projekt s.r.o.</v>
      </c>
      <c r="K75" s="73"/>
      <c r="L75" s="71"/>
    </row>
    <row r="76" s="1" customFormat="1" ht="14.4" customHeight="1">
      <c r="B76" s="45"/>
      <c r="C76" s="75" t="s">
        <v>32</v>
      </c>
      <c r="D76" s="73"/>
      <c r="E76" s="73"/>
      <c r="F76" s="192" t="str">
        <f>IF(E18="","",E18)</f>
        <v/>
      </c>
      <c r="G76" s="73"/>
      <c r="H76" s="73"/>
      <c r="I76" s="190"/>
      <c r="J76" s="73"/>
      <c r="K76" s="73"/>
      <c r="L76" s="71"/>
    </row>
    <row r="77" s="1" customFormat="1" ht="10.32" customHeight="1">
      <c r="B77" s="45"/>
      <c r="C77" s="73"/>
      <c r="D77" s="73"/>
      <c r="E77" s="73"/>
      <c r="F77" s="73"/>
      <c r="G77" s="73"/>
      <c r="H77" s="73"/>
      <c r="I77" s="190"/>
      <c r="J77" s="73"/>
      <c r="K77" s="73"/>
      <c r="L77" s="71"/>
    </row>
    <row r="78" s="9" customFormat="1" ht="29.28" customHeight="1">
      <c r="B78" s="194"/>
      <c r="C78" s="195" t="s">
        <v>107</v>
      </c>
      <c r="D78" s="196" t="s">
        <v>59</v>
      </c>
      <c r="E78" s="196" t="s">
        <v>55</v>
      </c>
      <c r="F78" s="196" t="s">
        <v>108</v>
      </c>
      <c r="G78" s="196" t="s">
        <v>109</v>
      </c>
      <c r="H78" s="196" t="s">
        <v>110</v>
      </c>
      <c r="I78" s="197" t="s">
        <v>111</v>
      </c>
      <c r="J78" s="196" t="s">
        <v>100</v>
      </c>
      <c r="K78" s="198" t="s">
        <v>112</v>
      </c>
      <c r="L78" s="199"/>
      <c r="M78" s="101" t="s">
        <v>113</v>
      </c>
      <c r="N78" s="102" t="s">
        <v>44</v>
      </c>
      <c r="O78" s="102" t="s">
        <v>114</v>
      </c>
      <c r="P78" s="102" t="s">
        <v>115</v>
      </c>
      <c r="Q78" s="102" t="s">
        <v>116</v>
      </c>
      <c r="R78" s="102" t="s">
        <v>117</v>
      </c>
      <c r="S78" s="102" t="s">
        <v>118</v>
      </c>
      <c r="T78" s="103" t="s">
        <v>119</v>
      </c>
    </row>
    <row r="79" s="1" customFormat="1" ht="29.28" customHeight="1">
      <c r="B79" s="45"/>
      <c r="C79" s="107" t="s">
        <v>101</v>
      </c>
      <c r="D79" s="73"/>
      <c r="E79" s="73"/>
      <c r="F79" s="73"/>
      <c r="G79" s="73"/>
      <c r="H79" s="73"/>
      <c r="I79" s="190"/>
      <c r="J79" s="200">
        <f>BK79</f>
        <v>0</v>
      </c>
      <c r="K79" s="73"/>
      <c r="L79" s="71"/>
      <c r="M79" s="104"/>
      <c r="N79" s="105"/>
      <c r="O79" s="105"/>
      <c r="P79" s="201">
        <f>P80</f>
        <v>0</v>
      </c>
      <c r="Q79" s="105"/>
      <c r="R79" s="201">
        <f>R80</f>
        <v>0</v>
      </c>
      <c r="S79" s="105"/>
      <c r="T79" s="202">
        <f>T80</f>
        <v>0</v>
      </c>
      <c r="AT79" s="23" t="s">
        <v>73</v>
      </c>
      <c r="AU79" s="23" t="s">
        <v>102</v>
      </c>
      <c r="BK79" s="203">
        <f>BK80</f>
        <v>0</v>
      </c>
    </row>
    <row r="80" s="10" customFormat="1" ht="37.44" customHeight="1">
      <c r="B80" s="204"/>
      <c r="C80" s="205"/>
      <c r="D80" s="206" t="s">
        <v>73</v>
      </c>
      <c r="E80" s="207" t="s">
        <v>120</v>
      </c>
      <c r="F80" s="207" t="s">
        <v>121</v>
      </c>
      <c r="G80" s="205"/>
      <c r="H80" s="205"/>
      <c r="I80" s="208"/>
      <c r="J80" s="209">
        <f>BK80</f>
        <v>0</v>
      </c>
      <c r="K80" s="205"/>
      <c r="L80" s="210"/>
      <c r="M80" s="211"/>
      <c r="N80" s="212"/>
      <c r="O80" s="212"/>
      <c r="P80" s="213">
        <f>P81+SUM(P82:P88)+P92</f>
        <v>0</v>
      </c>
      <c r="Q80" s="212"/>
      <c r="R80" s="213">
        <f>R81+SUM(R82:R88)+R92</f>
        <v>0</v>
      </c>
      <c r="S80" s="212"/>
      <c r="T80" s="214">
        <f>T81+SUM(T82:T88)+T92</f>
        <v>0</v>
      </c>
      <c r="AR80" s="215" t="s">
        <v>122</v>
      </c>
      <c r="AT80" s="216" t="s">
        <v>73</v>
      </c>
      <c r="AU80" s="216" t="s">
        <v>74</v>
      </c>
      <c r="AY80" s="215" t="s">
        <v>123</v>
      </c>
      <c r="BK80" s="217">
        <f>BK81+SUM(BK82:BK88)+BK92</f>
        <v>0</v>
      </c>
    </row>
    <row r="81" s="1" customFormat="1" ht="38.25" customHeight="1">
      <c r="B81" s="45"/>
      <c r="C81" s="218" t="s">
        <v>82</v>
      </c>
      <c r="D81" s="218" t="s">
        <v>124</v>
      </c>
      <c r="E81" s="219" t="s">
        <v>125</v>
      </c>
      <c r="F81" s="220" t="s">
        <v>126</v>
      </c>
      <c r="G81" s="221" t="s">
        <v>127</v>
      </c>
      <c r="H81" s="222">
        <v>2</v>
      </c>
      <c r="I81" s="223"/>
      <c r="J81" s="224">
        <f>ROUND(I81*H81,2)</f>
        <v>0</v>
      </c>
      <c r="K81" s="220" t="s">
        <v>21</v>
      </c>
      <c r="L81" s="71"/>
      <c r="M81" s="225" t="s">
        <v>21</v>
      </c>
      <c r="N81" s="226" t="s">
        <v>45</v>
      </c>
      <c r="O81" s="46"/>
      <c r="P81" s="227">
        <f>O81*H81</f>
        <v>0</v>
      </c>
      <c r="Q81" s="227">
        <v>0</v>
      </c>
      <c r="R81" s="227">
        <f>Q81*H81</f>
        <v>0</v>
      </c>
      <c r="S81" s="227">
        <v>0</v>
      </c>
      <c r="T81" s="228">
        <f>S81*H81</f>
        <v>0</v>
      </c>
      <c r="AR81" s="23" t="s">
        <v>128</v>
      </c>
      <c r="AT81" s="23" t="s">
        <v>124</v>
      </c>
      <c r="AU81" s="23" t="s">
        <v>82</v>
      </c>
      <c r="AY81" s="23" t="s">
        <v>123</v>
      </c>
      <c r="BE81" s="229">
        <f>IF(N81="základní",J81,0)</f>
        <v>0</v>
      </c>
      <c r="BF81" s="229">
        <f>IF(N81="snížená",J81,0)</f>
        <v>0</v>
      </c>
      <c r="BG81" s="229">
        <f>IF(N81="zákl. přenesená",J81,0)</f>
        <v>0</v>
      </c>
      <c r="BH81" s="229">
        <f>IF(N81="sníž. přenesená",J81,0)</f>
        <v>0</v>
      </c>
      <c r="BI81" s="229">
        <f>IF(N81="nulová",J81,0)</f>
        <v>0</v>
      </c>
      <c r="BJ81" s="23" t="s">
        <v>82</v>
      </c>
      <c r="BK81" s="229">
        <f>ROUND(I81*H81,2)</f>
        <v>0</v>
      </c>
      <c r="BL81" s="23" t="s">
        <v>128</v>
      </c>
      <c r="BM81" s="23" t="s">
        <v>129</v>
      </c>
    </row>
    <row r="82" s="11" customFormat="1">
      <c r="B82" s="230"/>
      <c r="C82" s="231"/>
      <c r="D82" s="232" t="s">
        <v>130</v>
      </c>
      <c r="E82" s="233" t="s">
        <v>21</v>
      </c>
      <c r="F82" s="234" t="s">
        <v>131</v>
      </c>
      <c r="G82" s="231"/>
      <c r="H82" s="235">
        <v>2</v>
      </c>
      <c r="I82" s="236"/>
      <c r="J82" s="231"/>
      <c r="K82" s="231"/>
      <c r="L82" s="237"/>
      <c r="M82" s="238"/>
      <c r="N82" s="239"/>
      <c r="O82" s="239"/>
      <c r="P82" s="239"/>
      <c r="Q82" s="239"/>
      <c r="R82" s="239"/>
      <c r="S82" s="239"/>
      <c r="T82" s="240"/>
      <c r="AT82" s="241" t="s">
        <v>130</v>
      </c>
      <c r="AU82" s="241" t="s">
        <v>82</v>
      </c>
      <c r="AV82" s="11" t="s">
        <v>84</v>
      </c>
      <c r="AW82" s="11" t="s">
        <v>37</v>
      </c>
      <c r="AX82" s="11" t="s">
        <v>74</v>
      </c>
      <c r="AY82" s="241" t="s">
        <v>123</v>
      </c>
    </row>
    <row r="83" s="12" customFormat="1">
      <c r="B83" s="242"/>
      <c r="C83" s="243"/>
      <c r="D83" s="232" t="s">
        <v>130</v>
      </c>
      <c r="E83" s="244" t="s">
        <v>21</v>
      </c>
      <c r="F83" s="245" t="s">
        <v>132</v>
      </c>
      <c r="G83" s="243"/>
      <c r="H83" s="246">
        <v>2</v>
      </c>
      <c r="I83" s="247"/>
      <c r="J83" s="243"/>
      <c r="K83" s="243"/>
      <c r="L83" s="248"/>
      <c r="M83" s="249"/>
      <c r="N83" s="250"/>
      <c r="O83" s="250"/>
      <c r="P83" s="250"/>
      <c r="Q83" s="250"/>
      <c r="R83" s="250"/>
      <c r="S83" s="250"/>
      <c r="T83" s="251"/>
      <c r="AT83" s="252" t="s">
        <v>130</v>
      </c>
      <c r="AU83" s="252" t="s">
        <v>82</v>
      </c>
      <c r="AV83" s="12" t="s">
        <v>128</v>
      </c>
      <c r="AW83" s="12" t="s">
        <v>37</v>
      </c>
      <c r="AX83" s="12" t="s">
        <v>82</v>
      </c>
      <c r="AY83" s="252" t="s">
        <v>123</v>
      </c>
    </row>
    <row r="84" s="1" customFormat="1" ht="25.5" customHeight="1">
      <c r="B84" s="45"/>
      <c r="C84" s="218" t="s">
        <v>84</v>
      </c>
      <c r="D84" s="218" t="s">
        <v>124</v>
      </c>
      <c r="E84" s="219" t="s">
        <v>133</v>
      </c>
      <c r="F84" s="220" t="s">
        <v>134</v>
      </c>
      <c r="G84" s="221" t="s">
        <v>127</v>
      </c>
      <c r="H84" s="222">
        <v>2</v>
      </c>
      <c r="I84" s="223"/>
      <c r="J84" s="224">
        <f>ROUND(I84*H84,2)</f>
        <v>0</v>
      </c>
      <c r="K84" s="220" t="s">
        <v>21</v>
      </c>
      <c r="L84" s="71"/>
      <c r="M84" s="225" t="s">
        <v>21</v>
      </c>
      <c r="N84" s="226" t="s">
        <v>45</v>
      </c>
      <c r="O84" s="46"/>
      <c r="P84" s="227">
        <f>O84*H84</f>
        <v>0</v>
      </c>
      <c r="Q84" s="227">
        <v>0</v>
      </c>
      <c r="R84" s="227">
        <f>Q84*H84</f>
        <v>0</v>
      </c>
      <c r="S84" s="227">
        <v>0</v>
      </c>
      <c r="T84" s="228">
        <f>S84*H84</f>
        <v>0</v>
      </c>
      <c r="AR84" s="23" t="s">
        <v>128</v>
      </c>
      <c r="AT84" s="23" t="s">
        <v>124</v>
      </c>
      <c r="AU84" s="23" t="s">
        <v>82</v>
      </c>
      <c r="AY84" s="23" t="s">
        <v>123</v>
      </c>
      <c r="BE84" s="229">
        <f>IF(N84="základní",J84,0)</f>
        <v>0</v>
      </c>
      <c r="BF84" s="229">
        <f>IF(N84="snížená",J84,0)</f>
        <v>0</v>
      </c>
      <c r="BG84" s="229">
        <f>IF(N84="zákl. přenesená",J84,0)</f>
        <v>0</v>
      </c>
      <c r="BH84" s="229">
        <f>IF(N84="sníž. přenesená",J84,0)</f>
        <v>0</v>
      </c>
      <c r="BI84" s="229">
        <f>IF(N84="nulová",J84,0)</f>
        <v>0</v>
      </c>
      <c r="BJ84" s="23" t="s">
        <v>82</v>
      </c>
      <c r="BK84" s="229">
        <f>ROUND(I84*H84,2)</f>
        <v>0</v>
      </c>
      <c r="BL84" s="23" t="s">
        <v>128</v>
      </c>
      <c r="BM84" s="23" t="s">
        <v>135</v>
      </c>
    </row>
    <row r="85" s="1" customFormat="1">
      <c r="B85" s="45"/>
      <c r="C85" s="73"/>
      <c r="D85" s="232" t="s">
        <v>136</v>
      </c>
      <c r="E85" s="73"/>
      <c r="F85" s="253" t="s">
        <v>137</v>
      </c>
      <c r="G85" s="73"/>
      <c r="H85" s="73"/>
      <c r="I85" s="190"/>
      <c r="J85" s="73"/>
      <c r="K85" s="73"/>
      <c r="L85" s="71"/>
      <c r="M85" s="254"/>
      <c r="N85" s="46"/>
      <c r="O85" s="46"/>
      <c r="P85" s="46"/>
      <c r="Q85" s="46"/>
      <c r="R85" s="46"/>
      <c r="S85" s="46"/>
      <c r="T85" s="94"/>
      <c r="AT85" s="23" t="s">
        <v>136</v>
      </c>
      <c r="AU85" s="23" t="s">
        <v>82</v>
      </c>
    </row>
    <row r="86" s="11" customFormat="1">
      <c r="B86" s="230"/>
      <c r="C86" s="231"/>
      <c r="D86" s="232" t="s">
        <v>130</v>
      </c>
      <c r="E86" s="233" t="s">
        <v>21</v>
      </c>
      <c r="F86" s="234" t="s">
        <v>131</v>
      </c>
      <c r="G86" s="231"/>
      <c r="H86" s="235">
        <v>2</v>
      </c>
      <c r="I86" s="236"/>
      <c r="J86" s="231"/>
      <c r="K86" s="231"/>
      <c r="L86" s="237"/>
      <c r="M86" s="238"/>
      <c r="N86" s="239"/>
      <c r="O86" s="239"/>
      <c r="P86" s="239"/>
      <c r="Q86" s="239"/>
      <c r="R86" s="239"/>
      <c r="S86" s="239"/>
      <c r="T86" s="240"/>
      <c r="AT86" s="241" t="s">
        <v>130</v>
      </c>
      <c r="AU86" s="241" t="s">
        <v>82</v>
      </c>
      <c r="AV86" s="11" t="s">
        <v>84</v>
      </c>
      <c r="AW86" s="11" t="s">
        <v>37</v>
      </c>
      <c r="AX86" s="11" t="s">
        <v>74</v>
      </c>
      <c r="AY86" s="241" t="s">
        <v>123</v>
      </c>
    </row>
    <row r="87" s="12" customFormat="1">
      <c r="B87" s="242"/>
      <c r="C87" s="243"/>
      <c r="D87" s="232" t="s">
        <v>130</v>
      </c>
      <c r="E87" s="244" t="s">
        <v>21</v>
      </c>
      <c r="F87" s="245" t="s">
        <v>132</v>
      </c>
      <c r="G87" s="243"/>
      <c r="H87" s="246">
        <v>2</v>
      </c>
      <c r="I87" s="247"/>
      <c r="J87" s="243"/>
      <c r="K87" s="243"/>
      <c r="L87" s="248"/>
      <c r="M87" s="249"/>
      <c r="N87" s="250"/>
      <c r="O87" s="250"/>
      <c r="P87" s="250"/>
      <c r="Q87" s="250"/>
      <c r="R87" s="250"/>
      <c r="S87" s="250"/>
      <c r="T87" s="251"/>
      <c r="AT87" s="252" t="s">
        <v>130</v>
      </c>
      <c r="AU87" s="252" t="s">
        <v>82</v>
      </c>
      <c r="AV87" s="12" t="s">
        <v>128</v>
      </c>
      <c r="AW87" s="12" t="s">
        <v>37</v>
      </c>
      <c r="AX87" s="12" t="s">
        <v>82</v>
      </c>
      <c r="AY87" s="252" t="s">
        <v>123</v>
      </c>
    </row>
    <row r="88" s="10" customFormat="1" ht="29.88" customHeight="1">
      <c r="B88" s="204"/>
      <c r="C88" s="205"/>
      <c r="D88" s="206" t="s">
        <v>73</v>
      </c>
      <c r="E88" s="255" t="s">
        <v>138</v>
      </c>
      <c r="F88" s="255" t="s">
        <v>139</v>
      </c>
      <c r="G88" s="205"/>
      <c r="H88" s="205"/>
      <c r="I88" s="208"/>
      <c r="J88" s="256">
        <f>BK88</f>
        <v>0</v>
      </c>
      <c r="K88" s="205"/>
      <c r="L88" s="210"/>
      <c r="M88" s="211"/>
      <c r="N88" s="212"/>
      <c r="O88" s="212"/>
      <c r="P88" s="213">
        <f>SUM(P89:P91)</f>
        <v>0</v>
      </c>
      <c r="Q88" s="212"/>
      <c r="R88" s="213">
        <f>SUM(R89:R91)</f>
        <v>0</v>
      </c>
      <c r="S88" s="212"/>
      <c r="T88" s="214">
        <f>SUM(T89:T91)</f>
        <v>0</v>
      </c>
      <c r="AR88" s="215" t="s">
        <v>122</v>
      </c>
      <c r="AT88" s="216" t="s">
        <v>73</v>
      </c>
      <c r="AU88" s="216" t="s">
        <v>82</v>
      </c>
      <c r="AY88" s="215" t="s">
        <v>123</v>
      </c>
      <c r="BK88" s="217">
        <f>SUM(BK89:BK91)</f>
        <v>0</v>
      </c>
    </row>
    <row r="89" s="1" customFormat="1" ht="16.5" customHeight="1">
      <c r="B89" s="45"/>
      <c r="C89" s="218" t="s">
        <v>140</v>
      </c>
      <c r="D89" s="218" t="s">
        <v>124</v>
      </c>
      <c r="E89" s="219" t="s">
        <v>141</v>
      </c>
      <c r="F89" s="220" t="s">
        <v>142</v>
      </c>
      <c r="G89" s="221" t="s">
        <v>143</v>
      </c>
      <c r="H89" s="222">
        <v>2</v>
      </c>
      <c r="I89" s="223"/>
      <c r="J89" s="224">
        <f>ROUND(I89*H89,2)</f>
        <v>0</v>
      </c>
      <c r="K89" s="220" t="s">
        <v>144</v>
      </c>
      <c r="L89" s="71"/>
      <c r="M89" s="225" t="s">
        <v>21</v>
      </c>
      <c r="N89" s="226" t="s">
        <v>45</v>
      </c>
      <c r="O89" s="46"/>
      <c r="P89" s="227">
        <f>O89*H89</f>
        <v>0</v>
      </c>
      <c r="Q89" s="227">
        <v>0</v>
      </c>
      <c r="R89" s="227">
        <f>Q89*H89</f>
        <v>0</v>
      </c>
      <c r="S89" s="227">
        <v>0</v>
      </c>
      <c r="T89" s="228">
        <f>S89*H89</f>
        <v>0</v>
      </c>
      <c r="AR89" s="23" t="s">
        <v>145</v>
      </c>
      <c r="AT89" s="23" t="s">
        <v>124</v>
      </c>
      <c r="AU89" s="23" t="s">
        <v>84</v>
      </c>
      <c r="AY89" s="23" t="s">
        <v>123</v>
      </c>
      <c r="BE89" s="229">
        <f>IF(N89="základní",J89,0)</f>
        <v>0</v>
      </c>
      <c r="BF89" s="229">
        <f>IF(N89="snížená",J89,0)</f>
        <v>0</v>
      </c>
      <c r="BG89" s="229">
        <f>IF(N89="zákl. přenesená",J89,0)</f>
        <v>0</v>
      </c>
      <c r="BH89" s="229">
        <f>IF(N89="sníž. přenesená",J89,0)</f>
        <v>0</v>
      </c>
      <c r="BI89" s="229">
        <f>IF(N89="nulová",J89,0)</f>
        <v>0</v>
      </c>
      <c r="BJ89" s="23" t="s">
        <v>82</v>
      </c>
      <c r="BK89" s="229">
        <f>ROUND(I89*H89,2)</f>
        <v>0</v>
      </c>
      <c r="BL89" s="23" t="s">
        <v>145</v>
      </c>
      <c r="BM89" s="23" t="s">
        <v>146</v>
      </c>
    </row>
    <row r="90" s="1" customFormat="1" ht="16.5" customHeight="1">
      <c r="B90" s="45"/>
      <c r="C90" s="218" t="s">
        <v>128</v>
      </c>
      <c r="D90" s="218" t="s">
        <v>124</v>
      </c>
      <c r="E90" s="219" t="s">
        <v>147</v>
      </c>
      <c r="F90" s="220" t="s">
        <v>148</v>
      </c>
      <c r="G90" s="221" t="s">
        <v>143</v>
      </c>
      <c r="H90" s="222">
        <v>2</v>
      </c>
      <c r="I90" s="223"/>
      <c r="J90" s="224">
        <f>ROUND(I90*H90,2)</f>
        <v>0</v>
      </c>
      <c r="K90" s="220" t="s">
        <v>144</v>
      </c>
      <c r="L90" s="71"/>
      <c r="M90" s="225" t="s">
        <v>21</v>
      </c>
      <c r="N90" s="226" t="s">
        <v>45</v>
      </c>
      <c r="O90" s="46"/>
      <c r="P90" s="227">
        <f>O90*H90</f>
        <v>0</v>
      </c>
      <c r="Q90" s="227">
        <v>0</v>
      </c>
      <c r="R90" s="227">
        <f>Q90*H90</f>
        <v>0</v>
      </c>
      <c r="S90" s="227">
        <v>0</v>
      </c>
      <c r="T90" s="228">
        <f>S90*H90</f>
        <v>0</v>
      </c>
      <c r="AR90" s="23" t="s">
        <v>145</v>
      </c>
      <c r="AT90" s="23" t="s">
        <v>124</v>
      </c>
      <c r="AU90" s="23" t="s">
        <v>84</v>
      </c>
      <c r="AY90" s="23" t="s">
        <v>123</v>
      </c>
      <c r="BE90" s="229">
        <f>IF(N90="základní",J90,0)</f>
        <v>0</v>
      </c>
      <c r="BF90" s="229">
        <f>IF(N90="snížená",J90,0)</f>
        <v>0</v>
      </c>
      <c r="BG90" s="229">
        <f>IF(N90="zákl. přenesená",J90,0)</f>
        <v>0</v>
      </c>
      <c r="BH90" s="229">
        <f>IF(N90="sníž. přenesená",J90,0)</f>
        <v>0</v>
      </c>
      <c r="BI90" s="229">
        <f>IF(N90="nulová",J90,0)</f>
        <v>0</v>
      </c>
      <c r="BJ90" s="23" t="s">
        <v>82</v>
      </c>
      <c r="BK90" s="229">
        <f>ROUND(I90*H90,2)</f>
        <v>0</v>
      </c>
      <c r="BL90" s="23" t="s">
        <v>145</v>
      </c>
      <c r="BM90" s="23" t="s">
        <v>149</v>
      </c>
    </row>
    <row r="91" s="1" customFormat="1" ht="16.5" customHeight="1">
      <c r="B91" s="45"/>
      <c r="C91" s="218" t="s">
        <v>122</v>
      </c>
      <c r="D91" s="218" t="s">
        <v>124</v>
      </c>
      <c r="E91" s="219" t="s">
        <v>150</v>
      </c>
      <c r="F91" s="220" t="s">
        <v>151</v>
      </c>
      <c r="G91" s="221" t="s">
        <v>143</v>
      </c>
      <c r="H91" s="222">
        <v>2</v>
      </c>
      <c r="I91" s="223"/>
      <c r="J91" s="224">
        <f>ROUND(I91*H91,2)</f>
        <v>0</v>
      </c>
      <c r="K91" s="220" t="s">
        <v>144</v>
      </c>
      <c r="L91" s="71"/>
      <c r="M91" s="225" t="s">
        <v>21</v>
      </c>
      <c r="N91" s="226" t="s">
        <v>45</v>
      </c>
      <c r="O91" s="46"/>
      <c r="P91" s="227">
        <f>O91*H91</f>
        <v>0</v>
      </c>
      <c r="Q91" s="227">
        <v>0</v>
      </c>
      <c r="R91" s="227">
        <f>Q91*H91</f>
        <v>0</v>
      </c>
      <c r="S91" s="227">
        <v>0</v>
      </c>
      <c r="T91" s="228">
        <f>S91*H91</f>
        <v>0</v>
      </c>
      <c r="AR91" s="23" t="s">
        <v>145</v>
      </c>
      <c r="AT91" s="23" t="s">
        <v>124</v>
      </c>
      <c r="AU91" s="23" t="s">
        <v>84</v>
      </c>
      <c r="AY91" s="23" t="s">
        <v>123</v>
      </c>
      <c r="BE91" s="229">
        <f>IF(N91="základní",J91,0)</f>
        <v>0</v>
      </c>
      <c r="BF91" s="229">
        <f>IF(N91="snížená",J91,0)</f>
        <v>0</v>
      </c>
      <c r="BG91" s="229">
        <f>IF(N91="zákl. přenesená",J91,0)</f>
        <v>0</v>
      </c>
      <c r="BH91" s="229">
        <f>IF(N91="sníž. přenesená",J91,0)</f>
        <v>0</v>
      </c>
      <c r="BI91" s="229">
        <f>IF(N91="nulová",J91,0)</f>
        <v>0</v>
      </c>
      <c r="BJ91" s="23" t="s">
        <v>82</v>
      </c>
      <c r="BK91" s="229">
        <f>ROUND(I91*H91,2)</f>
        <v>0</v>
      </c>
      <c r="BL91" s="23" t="s">
        <v>145</v>
      </c>
      <c r="BM91" s="23" t="s">
        <v>152</v>
      </c>
    </row>
    <row r="92" s="10" customFormat="1" ht="29.88" customHeight="1">
      <c r="B92" s="204"/>
      <c r="C92" s="205"/>
      <c r="D92" s="206" t="s">
        <v>73</v>
      </c>
      <c r="E92" s="255" t="s">
        <v>153</v>
      </c>
      <c r="F92" s="255" t="s">
        <v>154</v>
      </c>
      <c r="G92" s="205"/>
      <c r="H92" s="205"/>
      <c r="I92" s="208"/>
      <c r="J92" s="256">
        <f>BK92</f>
        <v>0</v>
      </c>
      <c r="K92" s="205"/>
      <c r="L92" s="210"/>
      <c r="M92" s="211"/>
      <c r="N92" s="212"/>
      <c r="O92" s="212"/>
      <c r="P92" s="213">
        <f>P93</f>
        <v>0</v>
      </c>
      <c r="Q92" s="212"/>
      <c r="R92" s="213">
        <f>R93</f>
        <v>0</v>
      </c>
      <c r="S92" s="212"/>
      <c r="T92" s="214">
        <f>T93</f>
        <v>0</v>
      </c>
      <c r="AR92" s="215" t="s">
        <v>122</v>
      </c>
      <c r="AT92" s="216" t="s">
        <v>73</v>
      </c>
      <c r="AU92" s="216" t="s">
        <v>82</v>
      </c>
      <c r="AY92" s="215" t="s">
        <v>123</v>
      </c>
      <c r="BK92" s="217">
        <f>BK93</f>
        <v>0</v>
      </c>
    </row>
    <row r="93" s="1" customFormat="1" ht="16.5" customHeight="1">
      <c r="B93" s="45"/>
      <c r="C93" s="218" t="s">
        <v>155</v>
      </c>
      <c r="D93" s="218" t="s">
        <v>124</v>
      </c>
      <c r="E93" s="219" t="s">
        <v>156</v>
      </c>
      <c r="F93" s="220" t="s">
        <v>157</v>
      </c>
      <c r="G93" s="221" t="s">
        <v>143</v>
      </c>
      <c r="H93" s="222">
        <v>2</v>
      </c>
      <c r="I93" s="223"/>
      <c r="J93" s="224">
        <f>ROUND(I93*H93,2)</f>
        <v>0</v>
      </c>
      <c r="K93" s="220" t="s">
        <v>144</v>
      </c>
      <c r="L93" s="71"/>
      <c r="M93" s="225" t="s">
        <v>21</v>
      </c>
      <c r="N93" s="257" t="s">
        <v>45</v>
      </c>
      <c r="O93" s="258"/>
      <c r="P93" s="259">
        <f>O93*H93</f>
        <v>0</v>
      </c>
      <c r="Q93" s="259">
        <v>0</v>
      </c>
      <c r="R93" s="259">
        <f>Q93*H93</f>
        <v>0</v>
      </c>
      <c r="S93" s="259">
        <v>0</v>
      </c>
      <c r="T93" s="260">
        <f>S93*H93</f>
        <v>0</v>
      </c>
      <c r="AR93" s="23" t="s">
        <v>145</v>
      </c>
      <c r="AT93" s="23" t="s">
        <v>124</v>
      </c>
      <c r="AU93" s="23" t="s">
        <v>84</v>
      </c>
      <c r="AY93" s="23" t="s">
        <v>123</v>
      </c>
      <c r="BE93" s="229">
        <f>IF(N93="základní",J93,0)</f>
        <v>0</v>
      </c>
      <c r="BF93" s="229">
        <f>IF(N93="snížená",J93,0)</f>
        <v>0</v>
      </c>
      <c r="BG93" s="229">
        <f>IF(N93="zákl. přenesená",J93,0)</f>
        <v>0</v>
      </c>
      <c r="BH93" s="229">
        <f>IF(N93="sníž. přenesená",J93,0)</f>
        <v>0</v>
      </c>
      <c r="BI93" s="229">
        <f>IF(N93="nulová",J93,0)</f>
        <v>0</v>
      </c>
      <c r="BJ93" s="23" t="s">
        <v>82</v>
      </c>
      <c r="BK93" s="229">
        <f>ROUND(I93*H93,2)</f>
        <v>0</v>
      </c>
      <c r="BL93" s="23" t="s">
        <v>145</v>
      </c>
      <c r="BM93" s="23" t="s">
        <v>158</v>
      </c>
    </row>
    <row r="94" s="1" customFormat="1" ht="6.96" customHeight="1">
      <c r="B94" s="66"/>
      <c r="C94" s="67"/>
      <c r="D94" s="67"/>
      <c r="E94" s="67"/>
      <c r="F94" s="67"/>
      <c r="G94" s="67"/>
      <c r="H94" s="67"/>
      <c r="I94" s="165"/>
      <c r="J94" s="67"/>
      <c r="K94" s="67"/>
      <c r="L94" s="71"/>
    </row>
  </sheetData>
  <sheetProtection sheet="1" autoFilter="0" formatColumns="0" formatRows="0" objects="1" scenarios="1" spinCount="100000" saltValue="rWaqFAQN693YAijHjNUejt1US4X7HAVHkcEriPBKPe1MbHdPn+wL7WdbyJlCxGK2y5oLdrROM2f/G8Zn318EhQ==" hashValue="hMEjZTejXoHkLLDG+WRHr9FlLxWIBXWg8hhv/pqBCu5xASqNvmmLUiKHwopfR3EUtLijm4TVBp5wEy/WTROjSw==" algorithmName="SHA-512" password="CC35"/>
  <autoFilter ref="C78:K93"/>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88</v>
      </c>
    </row>
    <row r="3" ht="6.96" customHeight="1">
      <c r="B3" s="24"/>
      <c r="C3" s="25"/>
      <c r="D3" s="25"/>
      <c r="E3" s="25"/>
      <c r="F3" s="25"/>
      <c r="G3" s="25"/>
      <c r="H3" s="25"/>
      <c r="I3" s="140"/>
      <c r="J3" s="25"/>
      <c r="K3" s="26"/>
      <c r="AT3" s="23" t="s">
        <v>84</v>
      </c>
    </row>
    <row r="4" ht="36.96" customHeight="1">
      <c r="B4" s="27"/>
      <c r="C4" s="28"/>
      <c r="D4" s="29" t="s">
        <v>94</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Chodníky Hálkova - severní část</v>
      </c>
      <c r="F7" s="39"/>
      <c r="G7" s="39"/>
      <c r="H7" s="39"/>
      <c r="I7" s="141"/>
      <c r="J7" s="28"/>
      <c r="K7" s="30"/>
    </row>
    <row r="8" s="1" customFormat="1">
      <c r="B8" s="45"/>
      <c r="C8" s="46"/>
      <c r="D8" s="39" t="s">
        <v>95</v>
      </c>
      <c r="E8" s="46"/>
      <c r="F8" s="46"/>
      <c r="G8" s="46"/>
      <c r="H8" s="46"/>
      <c r="I8" s="143"/>
      <c r="J8" s="46"/>
      <c r="K8" s="50"/>
    </row>
    <row r="9" s="1" customFormat="1" ht="36.96" customHeight="1">
      <c r="B9" s="45"/>
      <c r="C9" s="46"/>
      <c r="D9" s="46"/>
      <c r="E9" s="144" t="s">
        <v>159</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1. 11. 2018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
        <v>29</v>
      </c>
      <c r="K14" s="50"/>
    </row>
    <row r="15" s="1" customFormat="1" ht="18" customHeight="1">
      <c r="B15" s="45"/>
      <c r="C15" s="46"/>
      <c r="D15" s="46"/>
      <c r="E15" s="34" t="s">
        <v>30</v>
      </c>
      <c r="F15" s="46"/>
      <c r="G15" s="46"/>
      <c r="H15" s="46"/>
      <c r="I15" s="145" t="s">
        <v>31</v>
      </c>
      <c r="J15" s="34" t="s">
        <v>21</v>
      </c>
      <c r="K15" s="50"/>
    </row>
    <row r="16" s="1" customFormat="1" ht="6.96" customHeight="1">
      <c r="B16" s="45"/>
      <c r="C16" s="46"/>
      <c r="D16" s="46"/>
      <c r="E16" s="46"/>
      <c r="F16" s="46"/>
      <c r="G16" s="46"/>
      <c r="H16" s="46"/>
      <c r="I16" s="143"/>
      <c r="J16" s="46"/>
      <c r="K16" s="50"/>
    </row>
    <row r="17" s="1" customFormat="1" ht="14.4" customHeight="1">
      <c r="B17" s="45"/>
      <c r="C17" s="46"/>
      <c r="D17" s="39" t="s">
        <v>32</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31</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34</v>
      </c>
      <c r="E20" s="46"/>
      <c r="F20" s="46"/>
      <c r="G20" s="46"/>
      <c r="H20" s="46"/>
      <c r="I20" s="145" t="s">
        <v>28</v>
      </c>
      <c r="J20" s="34" t="s">
        <v>35</v>
      </c>
      <c r="K20" s="50"/>
    </row>
    <row r="21" s="1" customFormat="1" ht="18" customHeight="1">
      <c r="B21" s="45"/>
      <c r="C21" s="46"/>
      <c r="D21" s="46"/>
      <c r="E21" s="34" t="s">
        <v>97</v>
      </c>
      <c r="F21" s="46"/>
      <c r="G21" s="46"/>
      <c r="H21" s="46"/>
      <c r="I21" s="145" t="s">
        <v>31</v>
      </c>
      <c r="J21" s="34" t="s">
        <v>21</v>
      </c>
      <c r="K21" s="50"/>
    </row>
    <row r="22" s="1" customFormat="1" ht="6.96" customHeight="1">
      <c r="B22" s="45"/>
      <c r="C22" s="46"/>
      <c r="D22" s="46"/>
      <c r="E22" s="46"/>
      <c r="F22" s="46"/>
      <c r="G22" s="46"/>
      <c r="H22" s="46"/>
      <c r="I22" s="143"/>
      <c r="J22" s="46"/>
      <c r="K22" s="50"/>
    </row>
    <row r="23" s="1" customFormat="1" ht="14.4" customHeight="1">
      <c r="B23" s="45"/>
      <c r="C23" s="46"/>
      <c r="D23" s="39" t="s">
        <v>38</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40</v>
      </c>
      <c r="E27" s="46"/>
      <c r="F27" s="46"/>
      <c r="G27" s="46"/>
      <c r="H27" s="46"/>
      <c r="I27" s="143"/>
      <c r="J27" s="154">
        <f>ROUND(J83,2)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42</v>
      </c>
      <c r="G29" s="46"/>
      <c r="H29" s="46"/>
      <c r="I29" s="155" t="s">
        <v>41</v>
      </c>
      <c r="J29" s="51" t="s">
        <v>43</v>
      </c>
      <c r="K29" s="50"/>
    </row>
    <row r="30" s="1" customFormat="1" ht="14.4" customHeight="1">
      <c r="B30" s="45"/>
      <c r="C30" s="46"/>
      <c r="D30" s="54" t="s">
        <v>44</v>
      </c>
      <c r="E30" s="54" t="s">
        <v>45</v>
      </c>
      <c r="F30" s="156">
        <f>ROUND(SUM(BE83:BE227), 2)</f>
        <v>0</v>
      </c>
      <c r="G30" s="46"/>
      <c r="H30" s="46"/>
      <c r="I30" s="157">
        <v>0.20999999999999999</v>
      </c>
      <c r="J30" s="156">
        <f>ROUND(ROUND((SUM(BE83:BE227)), 2)*I30, 2)</f>
        <v>0</v>
      </c>
      <c r="K30" s="50"/>
    </row>
    <row r="31" s="1" customFormat="1" ht="14.4" customHeight="1">
      <c r="B31" s="45"/>
      <c r="C31" s="46"/>
      <c r="D31" s="46"/>
      <c r="E31" s="54" t="s">
        <v>46</v>
      </c>
      <c r="F31" s="156">
        <f>ROUND(SUM(BF83:BF227), 2)</f>
        <v>0</v>
      </c>
      <c r="G31" s="46"/>
      <c r="H31" s="46"/>
      <c r="I31" s="157">
        <v>0.14999999999999999</v>
      </c>
      <c r="J31" s="156">
        <f>ROUND(ROUND((SUM(BF83:BF227)), 2)*I31, 2)</f>
        <v>0</v>
      </c>
      <c r="K31" s="50"/>
    </row>
    <row r="32" hidden="1" s="1" customFormat="1" ht="14.4" customHeight="1">
      <c r="B32" s="45"/>
      <c r="C32" s="46"/>
      <c r="D32" s="46"/>
      <c r="E32" s="54" t="s">
        <v>47</v>
      </c>
      <c r="F32" s="156">
        <f>ROUND(SUM(BG83:BG227), 2)</f>
        <v>0</v>
      </c>
      <c r="G32" s="46"/>
      <c r="H32" s="46"/>
      <c r="I32" s="157">
        <v>0.20999999999999999</v>
      </c>
      <c r="J32" s="156">
        <v>0</v>
      </c>
      <c r="K32" s="50"/>
    </row>
    <row r="33" hidden="1" s="1" customFormat="1" ht="14.4" customHeight="1">
      <c r="B33" s="45"/>
      <c r="C33" s="46"/>
      <c r="D33" s="46"/>
      <c r="E33" s="54" t="s">
        <v>48</v>
      </c>
      <c r="F33" s="156">
        <f>ROUND(SUM(BH83:BH227), 2)</f>
        <v>0</v>
      </c>
      <c r="G33" s="46"/>
      <c r="H33" s="46"/>
      <c r="I33" s="157">
        <v>0.14999999999999999</v>
      </c>
      <c r="J33" s="156">
        <v>0</v>
      </c>
      <c r="K33" s="50"/>
    </row>
    <row r="34" hidden="1" s="1" customFormat="1" ht="14.4" customHeight="1">
      <c r="B34" s="45"/>
      <c r="C34" s="46"/>
      <c r="D34" s="46"/>
      <c r="E34" s="54" t="s">
        <v>49</v>
      </c>
      <c r="F34" s="156">
        <f>ROUND(SUM(BI83:BI227),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50</v>
      </c>
      <c r="E36" s="97"/>
      <c r="F36" s="97"/>
      <c r="G36" s="160" t="s">
        <v>51</v>
      </c>
      <c r="H36" s="161" t="s">
        <v>52</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98</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Chodníky Hálkova - severní část</v>
      </c>
      <c r="F45" s="39"/>
      <c r="G45" s="39"/>
      <c r="H45" s="39"/>
      <c r="I45" s="143"/>
      <c r="J45" s="46"/>
      <c r="K45" s="50"/>
    </row>
    <row r="46" s="1" customFormat="1" ht="14.4" customHeight="1">
      <c r="B46" s="45"/>
      <c r="C46" s="39" t="s">
        <v>95</v>
      </c>
      <c r="D46" s="46"/>
      <c r="E46" s="46"/>
      <c r="F46" s="46"/>
      <c r="G46" s="46"/>
      <c r="H46" s="46"/>
      <c r="I46" s="143"/>
      <c r="J46" s="46"/>
      <c r="K46" s="50"/>
    </row>
    <row r="47" s="1" customFormat="1" ht="17.25" customHeight="1">
      <c r="B47" s="45"/>
      <c r="C47" s="46"/>
      <c r="D47" s="46"/>
      <c r="E47" s="144" t="str">
        <f>E9</f>
        <v>100 - SO 100 CHODNÍKY</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Sadská</v>
      </c>
      <c r="G49" s="46"/>
      <c r="H49" s="46"/>
      <c r="I49" s="145" t="s">
        <v>25</v>
      </c>
      <c r="J49" s="146" t="str">
        <f>IF(J12="","",J12)</f>
        <v>1. 11. 2018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Město Sadská</v>
      </c>
      <c r="G51" s="46"/>
      <c r="H51" s="46"/>
      <c r="I51" s="145" t="s">
        <v>34</v>
      </c>
      <c r="J51" s="43" t="str">
        <f>E21</f>
        <v>All Plan Projekt s.r.o.</v>
      </c>
      <c r="K51" s="50"/>
    </row>
    <row r="52" s="1" customFormat="1" ht="14.4" customHeight="1">
      <c r="B52" s="45"/>
      <c r="C52" s="39" t="s">
        <v>32</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99</v>
      </c>
      <c r="D54" s="158"/>
      <c r="E54" s="158"/>
      <c r="F54" s="158"/>
      <c r="G54" s="158"/>
      <c r="H54" s="158"/>
      <c r="I54" s="172"/>
      <c r="J54" s="173" t="s">
        <v>100</v>
      </c>
      <c r="K54" s="174"/>
    </row>
    <row r="55" s="1" customFormat="1" ht="10.32" customHeight="1">
      <c r="B55" s="45"/>
      <c r="C55" s="46"/>
      <c r="D55" s="46"/>
      <c r="E55" s="46"/>
      <c r="F55" s="46"/>
      <c r="G55" s="46"/>
      <c r="H55" s="46"/>
      <c r="I55" s="143"/>
      <c r="J55" s="46"/>
      <c r="K55" s="50"/>
    </row>
    <row r="56" s="1" customFormat="1" ht="29.28" customHeight="1">
      <c r="B56" s="45"/>
      <c r="C56" s="175" t="s">
        <v>101</v>
      </c>
      <c r="D56" s="46"/>
      <c r="E56" s="46"/>
      <c r="F56" s="46"/>
      <c r="G56" s="46"/>
      <c r="H56" s="46"/>
      <c r="I56" s="143"/>
      <c r="J56" s="154">
        <f>J83</f>
        <v>0</v>
      </c>
      <c r="K56" s="50"/>
      <c r="AU56" s="23" t="s">
        <v>102</v>
      </c>
    </row>
    <row r="57" s="7" customFormat="1" ht="24.96" customHeight="1">
      <c r="B57" s="176"/>
      <c r="C57" s="177"/>
      <c r="D57" s="178" t="s">
        <v>160</v>
      </c>
      <c r="E57" s="179"/>
      <c r="F57" s="179"/>
      <c r="G57" s="179"/>
      <c r="H57" s="179"/>
      <c r="I57" s="180"/>
      <c r="J57" s="181">
        <f>J84</f>
        <v>0</v>
      </c>
      <c r="K57" s="182"/>
    </row>
    <row r="58" s="8" customFormat="1" ht="19.92" customHeight="1">
      <c r="B58" s="183"/>
      <c r="C58" s="184"/>
      <c r="D58" s="185" t="s">
        <v>161</v>
      </c>
      <c r="E58" s="186"/>
      <c r="F58" s="186"/>
      <c r="G58" s="186"/>
      <c r="H58" s="186"/>
      <c r="I58" s="187"/>
      <c r="J58" s="188">
        <f>J85</f>
        <v>0</v>
      </c>
      <c r="K58" s="189"/>
    </row>
    <row r="59" s="8" customFormat="1" ht="19.92" customHeight="1">
      <c r="B59" s="183"/>
      <c r="C59" s="184"/>
      <c r="D59" s="185" t="s">
        <v>162</v>
      </c>
      <c r="E59" s="186"/>
      <c r="F59" s="186"/>
      <c r="G59" s="186"/>
      <c r="H59" s="186"/>
      <c r="I59" s="187"/>
      <c r="J59" s="188">
        <f>J136</f>
        <v>0</v>
      </c>
      <c r="K59" s="189"/>
    </row>
    <row r="60" s="8" customFormat="1" ht="19.92" customHeight="1">
      <c r="B60" s="183"/>
      <c r="C60" s="184"/>
      <c r="D60" s="185" t="s">
        <v>163</v>
      </c>
      <c r="E60" s="186"/>
      <c r="F60" s="186"/>
      <c r="G60" s="186"/>
      <c r="H60" s="186"/>
      <c r="I60" s="187"/>
      <c r="J60" s="188">
        <f>J142</f>
        <v>0</v>
      </c>
      <c r="K60" s="189"/>
    </row>
    <row r="61" s="8" customFormat="1" ht="19.92" customHeight="1">
      <c r="B61" s="183"/>
      <c r="C61" s="184"/>
      <c r="D61" s="185" t="s">
        <v>164</v>
      </c>
      <c r="E61" s="186"/>
      <c r="F61" s="186"/>
      <c r="G61" s="186"/>
      <c r="H61" s="186"/>
      <c r="I61" s="187"/>
      <c r="J61" s="188">
        <f>J177</f>
        <v>0</v>
      </c>
      <c r="K61" s="189"/>
    </row>
    <row r="62" s="8" customFormat="1" ht="19.92" customHeight="1">
      <c r="B62" s="183"/>
      <c r="C62" s="184"/>
      <c r="D62" s="185" t="s">
        <v>165</v>
      </c>
      <c r="E62" s="186"/>
      <c r="F62" s="186"/>
      <c r="G62" s="186"/>
      <c r="H62" s="186"/>
      <c r="I62" s="187"/>
      <c r="J62" s="188">
        <f>J211</f>
        <v>0</v>
      </c>
      <c r="K62" s="189"/>
    </row>
    <row r="63" s="8" customFormat="1" ht="19.92" customHeight="1">
      <c r="B63" s="183"/>
      <c r="C63" s="184"/>
      <c r="D63" s="185" t="s">
        <v>166</v>
      </c>
      <c r="E63" s="186"/>
      <c r="F63" s="186"/>
      <c r="G63" s="186"/>
      <c r="H63" s="186"/>
      <c r="I63" s="187"/>
      <c r="J63" s="188">
        <f>J226</f>
        <v>0</v>
      </c>
      <c r="K63" s="189"/>
    </row>
    <row r="64" s="1" customFormat="1" ht="21.84" customHeight="1">
      <c r="B64" s="45"/>
      <c r="C64" s="46"/>
      <c r="D64" s="46"/>
      <c r="E64" s="46"/>
      <c r="F64" s="46"/>
      <c r="G64" s="46"/>
      <c r="H64" s="46"/>
      <c r="I64" s="143"/>
      <c r="J64" s="46"/>
      <c r="K64" s="50"/>
    </row>
    <row r="65" s="1" customFormat="1" ht="6.96" customHeight="1">
      <c r="B65" s="66"/>
      <c r="C65" s="67"/>
      <c r="D65" s="67"/>
      <c r="E65" s="67"/>
      <c r="F65" s="67"/>
      <c r="G65" s="67"/>
      <c r="H65" s="67"/>
      <c r="I65" s="165"/>
      <c r="J65" s="67"/>
      <c r="K65" s="68"/>
    </row>
    <row r="69" s="1" customFormat="1" ht="6.96" customHeight="1">
      <c r="B69" s="69"/>
      <c r="C69" s="70"/>
      <c r="D69" s="70"/>
      <c r="E69" s="70"/>
      <c r="F69" s="70"/>
      <c r="G69" s="70"/>
      <c r="H69" s="70"/>
      <c r="I69" s="168"/>
      <c r="J69" s="70"/>
      <c r="K69" s="70"/>
      <c r="L69" s="71"/>
    </row>
    <row r="70" s="1" customFormat="1" ht="36.96" customHeight="1">
      <c r="B70" s="45"/>
      <c r="C70" s="72" t="s">
        <v>106</v>
      </c>
      <c r="D70" s="73"/>
      <c r="E70" s="73"/>
      <c r="F70" s="73"/>
      <c r="G70" s="73"/>
      <c r="H70" s="73"/>
      <c r="I70" s="190"/>
      <c r="J70" s="73"/>
      <c r="K70" s="73"/>
      <c r="L70" s="71"/>
    </row>
    <row r="71" s="1" customFormat="1" ht="6.96" customHeight="1">
      <c r="B71" s="45"/>
      <c r="C71" s="73"/>
      <c r="D71" s="73"/>
      <c r="E71" s="73"/>
      <c r="F71" s="73"/>
      <c r="G71" s="73"/>
      <c r="H71" s="73"/>
      <c r="I71" s="190"/>
      <c r="J71" s="73"/>
      <c r="K71" s="73"/>
      <c r="L71" s="71"/>
    </row>
    <row r="72" s="1" customFormat="1" ht="14.4" customHeight="1">
      <c r="B72" s="45"/>
      <c r="C72" s="75" t="s">
        <v>18</v>
      </c>
      <c r="D72" s="73"/>
      <c r="E72" s="73"/>
      <c r="F72" s="73"/>
      <c r="G72" s="73"/>
      <c r="H72" s="73"/>
      <c r="I72" s="190"/>
      <c r="J72" s="73"/>
      <c r="K72" s="73"/>
      <c r="L72" s="71"/>
    </row>
    <row r="73" s="1" customFormat="1" ht="16.5" customHeight="1">
      <c r="B73" s="45"/>
      <c r="C73" s="73"/>
      <c r="D73" s="73"/>
      <c r="E73" s="191" t="str">
        <f>E7</f>
        <v>Chodníky Hálkova - severní část</v>
      </c>
      <c r="F73" s="75"/>
      <c r="G73" s="75"/>
      <c r="H73" s="75"/>
      <c r="I73" s="190"/>
      <c r="J73" s="73"/>
      <c r="K73" s="73"/>
      <c r="L73" s="71"/>
    </row>
    <row r="74" s="1" customFormat="1" ht="14.4" customHeight="1">
      <c r="B74" s="45"/>
      <c r="C74" s="75" t="s">
        <v>95</v>
      </c>
      <c r="D74" s="73"/>
      <c r="E74" s="73"/>
      <c r="F74" s="73"/>
      <c r="G74" s="73"/>
      <c r="H74" s="73"/>
      <c r="I74" s="190"/>
      <c r="J74" s="73"/>
      <c r="K74" s="73"/>
      <c r="L74" s="71"/>
    </row>
    <row r="75" s="1" customFormat="1" ht="17.25" customHeight="1">
      <c r="B75" s="45"/>
      <c r="C75" s="73"/>
      <c r="D75" s="73"/>
      <c r="E75" s="81" t="str">
        <f>E9</f>
        <v>100 - SO 100 CHODNÍKY</v>
      </c>
      <c r="F75" s="73"/>
      <c r="G75" s="73"/>
      <c r="H75" s="73"/>
      <c r="I75" s="190"/>
      <c r="J75" s="73"/>
      <c r="K75" s="73"/>
      <c r="L75" s="71"/>
    </row>
    <row r="76" s="1" customFormat="1" ht="6.96" customHeight="1">
      <c r="B76" s="45"/>
      <c r="C76" s="73"/>
      <c r="D76" s="73"/>
      <c r="E76" s="73"/>
      <c r="F76" s="73"/>
      <c r="G76" s="73"/>
      <c r="H76" s="73"/>
      <c r="I76" s="190"/>
      <c r="J76" s="73"/>
      <c r="K76" s="73"/>
      <c r="L76" s="71"/>
    </row>
    <row r="77" s="1" customFormat="1" ht="18" customHeight="1">
      <c r="B77" s="45"/>
      <c r="C77" s="75" t="s">
        <v>23</v>
      </c>
      <c r="D77" s="73"/>
      <c r="E77" s="73"/>
      <c r="F77" s="192" t="str">
        <f>F12</f>
        <v>Sadská</v>
      </c>
      <c r="G77" s="73"/>
      <c r="H77" s="73"/>
      <c r="I77" s="193" t="s">
        <v>25</v>
      </c>
      <c r="J77" s="84" t="str">
        <f>IF(J12="","",J12)</f>
        <v>1. 11. 2018</v>
      </c>
      <c r="K77" s="73"/>
      <c r="L77" s="71"/>
    </row>
    <row r="78" s="1" customFormat="1" ht="6.96" customHeight="1">
      <c r="B78" s="45"/>
      <c r="C78" s="73"/>
      <c r="D78" s="73"/>
      <c r="E78" s="73"/>
      <c r="F78" s="73"/>
      <c r="G78" s="73"/>
      <c r="H78" s="73"/>
      <c r="I78" s="190"/>
      <c r="J78" s="73"/>
      <c r="K78" s="73"/>
      <c r="L78" s="71"/>
    </row>
    <row r="79" s="1" customFormat="1">
      <c r="B79" s="45"/>
      <c r="C79" s="75" t="s">
        <v>27</v>
      </c>
      <c r="D79" s="73"/>
      <c r="E79" s="73"/>
      <c r="F79" s="192" t="str">
        <f>E15</f>
        <v>Město Sadská</v>
      </c>
      <c r="G79" s="73"/>
      <c r="H79" s="73"/>
      <c r="I79" s="193" t="s">
        <v>34</v>
      </c>
      <c r="J79" s="192" t="str">
        <f>E21</f>
        <v>All Plan Projekt s.r.o.</v>
      </c>
      <c r="K79" s="73"/>
      <c r="L79" s="71"/>
    </row>
    <row r="80" s="1" customFormat="1" ht="14.4" customHeight="1">
      <c r="B80" s="45"/>
      <c r="C80" s="75" t="s">
        <v>32</v>
      </c>
      <c r="D80" s="73"/>
      <c r="E80" s="73"/>
      <c r="F80" s="192" t="str">
        <f>IF(E18="","",E18)</f>
        <v/>
      </c>
      <c r="G80" s="73"/>
      <c r="H80" s="73"/>
      <c r="I80" s="190"/>
      <c r="J80" s="73"/>
      <c r="K80" s="73"/>
      <c r="L80" s="71"/>
    </row>
    <row r="81" s="1" customFormat="1" ht="10.32" customHeight="1">
      <c r="B81" s="45"/>
      <c r="C81" s="73"/>
      <c r="D81" s="73"/>
      <c r="E81" s="73"/>
      <c r="F81" s="73"/>
      <c r="G81" s="73"/>
      <c r="H81" s="73"/>
      <c r="I81" s="190"/>
      <c r="J81" s="73"/>
      <c r="K81" s="73"/>
      <c r="L81" s="71"/>
    </row>
    <row r="82" s="9" customFormat="1" ht="29.28" customHeight="1">
      <c r="B82" s="194"/>
      <c r="C82" s="195" t="s">
        <v>107</v>
      </c>
      <c r="D82" s="196" t="s">
        <v>59</v>
      </c>
      <c r="E82" s="196" t="s">
        <v>55</v>
      </c>
      <c r="F82" s="196" t="s">
        <v>108</v>
      </c>
      <c r="G82" s="196" t="s">
        <v>109</v>
      </c>
      <c r="H82" s="196" t="s">
        <v>110</v>
      </c>
      <c r="I82" s="197" t="s">
        <v>111</v>
      </c>
      <c r="J82" s="196" t="s">
        <v>100</v>
      </c>
      <c r="K82" s="198" t="s">
        <v>112</v>
      </c>
      <c r="L82" s="199"/>
      <c r="M82" s="101" t="s">
        <v>113</v>
      </c>
      <c r="N82" s="102" t="s">
        <v>44</v>
      </c>
      <c r="O82" s="102" t="s">
        <v>114</v>
      </c>
      <c r="P82" s="102" t="s">
        <v>115</v>
      </c>
      <c r="Q82" s="102" t="s">
        <v>116</v>
      </c>
      <c r="R82" s="102" t="s">
        <v>117</v>
      </c>
      <c r="S82" s="102" t="s">
        <v>118</v>
      </c>
      <c r="T82" s="103" t="s">
        <v>119</v>
      </c>
    </row>
    <row r="83" s="1" customFormat="1" ht="29.28" customHeight="1">
      <c r="B83" s="45"/>
      <c r="C83" s="107" t="s">
        <v>101</v>
      </c>
      <c r="D83" s="73"/>
      <c r="E83" s="73"/>
      <c r="F83" s="73"/>
      <c r="G83" s="73"/>
      <c r="H83" s="73"/>
      <c r="I83" s="190"/>
      <c r="J83" s="200">
        <f>BK83</f>
        <v>0</v>
      </c>
      <c r="K83" s="73"/>
      <c r="L83" s="71"/>
      <c r="M83" s="104"/>
      <c r="N83" s="105"/>
      <c r="O83" s="105"/>
      <c r="P83" s="201">
        <f>P84</f>
        <v>0</v>
      </c>
      <c r="Q83" s="105"/>
      <c r="R83" s="201">
        <f>R84</f>
        <v>77.393408250000007</v>
      </c>
      <c r="S83" s="105"/>
      <c r="T83" s="202">
        <f>T84</f>
        <v>10.194749999999999</v>
      </c>
      <c r="AT83" s="23" t="s">
        <v>73</v>
      </c>
      <c r="AU83" s="23" t="s">
        <v>102</v>
      </c>
      <c r="BK83" s="203">
        <f>BK84</f>
        <v>0</v>
      </c>
    </row>
    <row r="84" s="10" customFormat="1" ht="37.44" customHeight="1">
      <c r="B84" s="204"/>
      <c r="C84" s="205"/>
      <c r="D84" s="206" t="s">
        <v>73</v>
      </c>
      <c r="E84" s="207" t="s">
        <v>167</v>
      </c>
      <c r="F84" s="207" t="s">
        <v>168</v>
      </c>
      <c r="G84" s="205"/>
      <c r="H84" s="205"/>
      <c r="I84" s="208"/>
      <c r="J84" s="209">
        <f>BK84</f>
        <v>0</v>
      </c>
      <c r="K84" s="205"/>
      <c r="L84" s="210"/>
      <c r="M84" s="211"/>
      <c r="N84" s="212"/>
      <c r="O84" s="212"/>
      <c r="P84" s="213">
        <f>P85+P136+P142+P177+P211+P226</f>
        <v>0</v>
      </c>
      <c r="Q84" s="212"/>
      <c r="R84" s="213">
        <f>R85+R136+R142+R177+R211+R226</f>
        <v>77.393408250000007</v>
      </c>
      <c r="S84" s="212"/>
      <c r="T84" s="214">
        <f>T85+T136+T142+T177+T211+T226</f>
        <v>10.194749999999999</v>
      </c>
      <c r="AR84" s="215" t="s">
        <v>82</v>
      </c>
      <c r="AT84" s="216" t="s">
        <v>73</v>
      </c>
      <c r="AU84" s="216" t="s">
        <v>74</v>
      </c>
      <c r="AY84" s="215" t="s">
        <v>123</v>
      </c>
      <c r="BK84" s="217">
        <f>BK85+BK136+BK142+BK177+BK211+BK226</f>
        <v>0</v>
      </c>
    </row>
    <row r="85" s="10" customFormat="1" ht="19.92" customHeight="1">
      <c r="B85" s="204"/>
      <c r="C85" s="205"/>
      <c r="D85" s="206" t="s">
        <v>73</v>
      </c>
      <c r="E85" s="255" t="s">
        <v>82</v>
      </c>
      <c r="F85" s="255" t="s">
        <v>169</v>
      </c>
      <c r="G85" s="205"/>
      <c r="H85" s="205"/>
      <c r="I85" s="208"/>
      <c r="J85" s="256">
        <f>BK85</f>
        <v>0</v>
      </c>
      <c r="K85" s="205"/>
      <c r="L85" s="210"/>
      <c r="M85" s="211"/>
      <c r="N85" s="212"/>
      <c r="O85" s="212"/>
      <c r="P85" s="213">
        <f>SUM(P86:P135)</f>
        <v>0</v>
      </c>
      <c r="Q85" s="212"/>
      <c r="R85" s="213">
        <f>SUM(R86:R135)</f>
        <v>0</v>
      </c>
      <c r="S85" s="212"/>
      <c r="T85" s="214">
        <f>SUM(T86:T135)</f>
        <v>10.194749999999999</v>
      </c>
      <c r="AR85" s="215" t="s">
        <v>82</v>
      </c>
      <c r="AT85" s="216" t="s">
        <v>73</v>
      </c>
      <c r="AU85" s="216" t="s">
        <v>82</v>
      </c>
      <c r="AY85" s="215" t="s">
        <v>123</v>
      </c>
      <c r="BK85" s="217">
        <f>SUM(BK86:BK135)</f>
        <v>0</v>
      </c>
    </row>
    <row r="86" s="1" customFormat="1" ht="38.25" customHeight="1">
      <c r="B86" s="45"/>
      <c r="C86" s="218" t="s">
        <v>82</v>
      </c>
      <c r="D86" s="218" t="s">
        <v>124</v>
      </c>
      <c r="E86" s="219" t="s">
        <v>170</v>
      </c>
      <c r="F86" s="220" t="s">
        <v>171</v>
      </c>
      <c r="G86" s="221" t="s">
        <v>172</v>
      </c>
      <c r="H86" s="222">
        <v>12.15</v>
      </c>
      <c r="I86" s="223"/>
      <c r="J86" s="224">
        <f>ROUND(I86*H86,2)</f>
        <v>0</v>
      </c>
      <c r="K86" s="220" t="s">
        <v>144</v>
      </c>
      <c r="L86" s="71"/>
      <c r="M86" s="225" t="s">
        <v>21</v>
      </c>
      <c r="N86" s="226" t="s">
        <v>45</v>
      </c>
      <c r="O86" s="46"/>
      <c r="P86" s="227">
        <f>O86*H86</f>
        <v>0</v>
      </c>
      <c r="Q86" s="227">
        <v>0</v>
      </c>
      <c r="R86" s="227">
        <f>Q86*H86</f>
        <v>0</v>
      </c>
      <c r="S86" s="227">
        <v>0.29499999999999998</v>
      </c>
      <c r="T86" s="228">
        <f>S86*H86</f>
        <v>3.5842499999999999</v>
      </c>
      <c r="AR86" s="23" t="s">
        <v>128</v>
      </c>
      <c r="AT86" s="23" t="s">
        <v>124</v>
      </c>
      <c r="AU86" s="23" t="s">
        <v>84</v>
      </c>
      <c r="AY86" s="23" t="s">
        <v>123</v>
      </c>
      <c r="BE86" s="229">
        <f>IF(N86="základní",J86,0)</f>
        <v>0</v>
      </c>
      <c r="BF86" s="229">
        <f>IF(N86="snížená",J86,0)</f>
        <v>0</v>
      </c>
      <c r="BG86" s="229">
        <f>IF(N86="zákl. přenesená",J86,0)</f>
        <v>0</v>
      </c>
      <c r="BH86" s="229">
        <f>IF(N86="sníž. přenesená",J86,0)</f>
        <v>0</v>
      </c>
      <c r="BI86" s="229">
        <f>IF(N86="nulová",J86,0)</f>
        <v>0</v>
      </c>
      <c r="BJ86" s="23" t="s">
        <v>82</v>
      </c>
      <c r="BK86" s="229">
        <f>ROUND(I86*H86,2)</f>
        <v>0</v>
      </c>
      <c r="BL86" s="23" t="s">
        <v>128</v>
      </c>
      <c r="BM86" s="23" t="s">
        <v>173</v>
      </c>
    </row>
    <row r="87" s="1" customFormat="1">
      <c r="B87" s="45"/>
      <c r="C87" s="73"/>
      <c r="D87" s="232" t="s">
        <v>174</v>
      </c>
      <c r="E87" s="73"/>
      <c r="F87" s="253" t="s">
        <v>175</v>
      </c>
      <c r="G87" s="73"/>
      <c r="H87" s="73"/>
      <c r="I87" s="190"/>
      <c r="J87" s="73"/>
      <c r="K87" s="73"/>
      <c r="L87" s="71"/>
      <c r="M87" s="254"/>
      <c r="N87" s="46"/>
      <c r="O87" s="46"/>
      <c r="P87" s="46"/>
      <c r="Q87" s="46"/>
      <c r="R87" s="46"/>
      <c r="S87" s="46"/>
      <c r="T87" s="94"/>
      <c r="AT87" s="23" t="s">
        <v>174</v>
      </c>
      <c r="AU87" s="23" t="s">
        <v>84</v>
      </c>
    </row>
    <row r="88" s="11" customFormat="1">
      <c r="B88" s="230"/>
      <c r="C88" s="231"/>
      <c r="D88" s="232" t="s">
        <v>130</v>
      </c>
      <c r="E88" s="233" t="s">
        <v>21</v>
      </c>
      <c r="F88" s="234" t="s">
        <v>176</v>
      </c>
      <c r="G88" s="231"/>
      <c r="H88" s="235">
        <v>5.4000000000000004</v>
      </c>
      <c r="I88" s="236"/>
      <c r="J88" s="231"/>
      <c r="K88" s="231"/>
      <c r="L88" s="237"/>
      <c r="M88" s="238"/>
      <c r="N88" s="239"/>
      <c r="O88" s="239"/>
      <c r="P88" s="239"/>
      <c r="Q88" s="239"/>
      <c r="R88" s="239"/>
      <c r="S88" s="239"/>
      <c r="T88" s="240"/>
      <c r="AT88" s="241" t="s">
        <v>130</v>
      </c>
      <c r="AU88" s="241" t="s">
        <v>84</v>
      </c>
      <c r="AV88" s="11" t="s">
        <v>84</v>
      </c>
      <c r="AW88" s="11" t="s">
        <v>37</v>
      </c>
      <c r="AX88" s="11" t="s">
        <v>74</v>
      </c>
      <c r="AY88" s="241" t="s">
        <v>123</v>
      </c>
    </row>
    <row r="89" s="11" customFormat="1">
      <c r="B89" s="230"/>
      <c r="C89" s="231"/>
      <c r="D89" s="232" t="s">
        <v>130</v>
      </c>
      <c r="E89" s="233" t="s">
        <v>21</v>
      </c>
      <c r="F89" s="234" t="s">
        <v>177</v>
      </c>
      <c r="G89" s="231"/>
      <c r="H89" s="235">
        <v>6.75</v>
      </c>
      <c r="I89" s="236"/>
      <c r="J89" s="231"/>
      <c r="K89" s="231"/>
      <c r="L89" s="237"/>
      <c r="M89" s="238"/>
      <c r="N89" s="239"/>
      <c r="O89" s="239"/>
      <c r="P89" s="239"/>
      <c r="Q89" s="239"/>
      <c r="R89" s="239"/>
      <c r="S89" s="239"/>
      <c r="T89" s="240"/>
      <c r="AT89" s="241" t="s">
        <v>130</v>
      </c>
      <c r="AU89" s="241" t="s">
        <v>84</v>
      </c>
      <c r="AV89" s="11" t="s">
        <v>84</v>
      </c>
      <c r="AW89" s="11" t="s">
        <v>37</v>
      </c>
      <c r="AX89" s="11" t="s">
        <v>74</v>
      </c>
      <c r="AY89" s="241" t="s">
        <v>123</v>
      </c>
    </row>
    <row r="90" s="12" customFormat="1">
      <c r="B90" s="242"/>
      <c r="C90" s="243"/>
      <c r="D90" s="232" t="s">
        <v>130</v>
      </c>
      <c r="E90" s="244" t="s">
        <v>21</v>
      </c>
      <c r="F90" s="245" t="s">
        <v>132</v>
      </c>
      <c r="G90" s="243"/>
      <c r="H90" s="246">
        <v>12.15</v>
      </c>
      <c r="I90" s="247"/>
      <c r="J90" s="243"/>
      <c r="K90" s="243"/>
      <c r="L90" s="248"/>
      <c r="M90" s="249"/>
      <c r="N90" s="250"/>
      <c r="O90" s="250"/>
      <c r="P90" s="250"/>
      <c r="Q90" s="250"/>
      <c r="R90" s="250"/>
      <c r="S90" s="250"/>
      <c r="T90" s="251"/>
      <c r="AT90" s="252" t="s">
        <v>130</v>
      </c>
      <c r="AU90" s="252" t="s">
        <v>84</v>
      </c>
      <c r="AV90" s="12" t="s">
        <v>128</v>
      </c>
      <c r="AW90" s="12" t="s">
        <v>37</v>
      </c>
      <c r="AX90" s="12" t="s">
        <v>82</v>
      </c>
      <c r="AY90" s="252" t="s">
        <v>123</v>
      </c>
    </row>
    <row r="91" s="1" customFormat="1" ht="38.25" customHeight="1">
      <c r="B91" s="45"/>
      <c r="C91" s="218" t="s">
        <v>84</v>
      </c>
      <c r="D91" s="218" t="s">
        <v>124</v>
      </c>
      <c r="E91" s="219" t="s">
        <v>178</v>
      </c>
      <c r="F91" s="220" t="s">
        <v>179</v>
      </c>
      <c r="G91" s="221" t="s">
        <v>172</v>
      </c>
      <c r="H91" s="222">
        <v>12.15</v>
      </c>
      <c r="I91" s="223"/>
      <c r="J91" s="224">
        <f>ROUND(I91*H91,2)</f>
        <v>0</v>
      </c>
      <c r="K91" s="220" t="s">
        <v>144</v>
      </c>
      <c r="L91" s="71"/>
      <c r="M91" s="225" t="s">
        <v>21</v>
      </c>
      <c r="N91" s="226" t="s">
        <v>45</v>
      </c>
      <c r="O91" s="46"/>
      <c r="P91" s="227">
        <f>O91*H91</f>
        <v>0</v>
      </c>
      <c r="Q91" s="227">
        <v>0</v>
      </c>
      <c r="R91" s="227">
        <f>Q91*H91</f>
        <v>0</v>
      </c>
      <c r="S91" s="227">
        <v>0.28999999999999998</v>
      </c>
      <c r="T91" s="228">
        <f>S91*H91</f>
        <v>3.5234999999999999</v>
      </c>
      <c r="AR91" s="23" t="s">
        <v>128</v>
      </c>
      <c r="AT91" s="23" t="s">
        <v>124</v>
      </c>
      <c r="AU91" s="23" t="s">
        <v>84</v>
      </c>
      <c r="AY91" s="23" t="s">
        <v>123</v>
      </c>
      <c r="BE91" s="229">
        <f>IF(N91="základní",J91,0)</f>
        <v>0</v>
      </c>
      <c r="BF91" s="229">
        <f>IF(N91="snížená",J91,0)</f>
        <v>0</v>
      </c>
      <c r="BG91" s="229">
        <f>IF(N91="zákl. přenesená",J91,0)</f>
        <v>0</v>
      </c>
      <c r="BH91" s="229">
        <f>IF(N91="sníž. přenesená",J91,0)</f>
        <v>0</v>
      </c>
      <c r="BI91" s="229">
        <f>IF(N91="nulová",J91,0)</f>
        <v>0</v>
      </c>
      <c r="BJ91" s="23" t="s">
        <v>82</v>
      </c>
      <c r="BK91" s="229">
        <f>ROUND(I91*H91,2)</f>
        <v>0</v>
      </c>
      <c r="BL91" s="23" t="s">
        <v>128</v>
      </c>
      <c r="BM91" s="23" t="s">
        <v>180</v>
      </c>
    </row>
    <row r="92" s="1" customFormat="1">
      <c r="B92" s="45"/>
      <c r="C92" s="73"/>
      <c r="D92" s="232" t="s">
        <v>174</v>
      </c>
      <c r="E92" s="73"/>
      <c r="F92" s="253" t="s">
        <v>181</v>
      </c>
      <c r="G92" s="73"/>
      <c r="H92" s="73"/>
      <c r="I92" s="190"/>
      <c r="J92" s="73"/>
      <c r="K92" s="73"/>
      <c r="L92" s="71"/>
      <c r="M92" s="254"/>
      <c r="N92" s="46"/>
      <c r="O92" s="46"/>
      <c r="P92" s="46"/>
      <c r="Q92" s="46"/>
      <c r="R92" s="46"/>
      <c r="S92" s="46"/>
      <c r="T92" s="94"/>
      <c r="AT92" s="23" t="s">
        <v>174</v>
      </c>
      <c r="AU92" s="23" t="s">
        <v>84</v>
      </c>
    </row>
    <row r="93" s="1" customFormat="1" ht="38.25" customHeight="1">
      <c r="B93" s="45"/>
      <c r="C93" s="218" t="s">
        <v>140</v>
      </c>
      <c r="D93" s="218" t="s">
        <v>124</v>
      </c>
      <c r="E93" s="219" t="s">
        <v>182</v>
      </c>
      <c r="F93" s="220" t="s">
        <v>183</v>
      </c>
      <c r="G93" s="221" t="s">
        <v>172</v>
      </c>
      <c r="H93" s="222">
        <v>3.0899999999999999</v>
      </c>
      <c r="I93" s="223"/>
      <c r="J93" s="224">
        <f>ROUND(I93*H93,2)</f>
        <v>0</v>
      </c>
      <c r="K93" s="220" t="s">
        <v>144</v>
      </c>
      <c r="L93" s="71"/>
      <c r="M93" s="225" t="s">
        <v>21</v>
      </c>
      <c r="N93" s="226" t="s">
        <v>45</v>
      </c>
      <c r="O93" s="46"/>
      <c r="P93" s="227">
        <f>O93*H93</f>
        <v>0</v>
      </c>
      <c r="Q93" s="227">
        <v>0</v>
      </c>
      <c r="R93" s="227">
        <f>Q93*H93</f>
        <v>0</v>
      </c>
      <c r="S93" s="227">
        <v>0.57999999999999996</v>
      </c>
      <c r="T93" s="228">
        <f>S93*H93</f>
        <v>1.7921999999999998</v>
      </c>
      <c r="AR93" s="23" t="s">
        <v>128</v>
      </c>
      <c r="AT93" s="23" t="s">
        <v>124</v>
      </c>
      <c r="AU93" s="23" t="s">
        <v>84</v>
      </c>
      <c r="AY93" s="23" t="s">
        <v>123</v>
      </c>
      <c r="BE93" s="229">
        <f>IF(N93="základní",J93,0)</f>
        <v>0</v>
      </c>
      <c r="BF93" s="229">
        <f>IF(N93="snížená",J93,0)</f>
        <v>0</v>
      </c>
      <c r="BG93" s="229">
        <f>IF(N93="zákl. přenesená",J93,0)</f>
        <v>0</v>
      </c>
      <c r="BH93" s="229">
        <f>IF(N93="sníž. přenesená",J93,0)</f>
        <v>0</v>
      </c>
      <c r="BI93" s="229">
        <f>IF(N93="nulová",J93,0)</f>
        <v>0</v>
      </c>
      <c r="BJ93" s="23" t="s">
        <v>82</v>
      </c>
      <c r="BK93" s="229">
        <f>ROUND(I93*H93,2)</f>
        <v>0</v>
      </c>
      <c r="BL93" s="23" t="s">
        <v>128</v>
      </c>
      <c r="BM93" s="23" t="s">
        <v>184</v>
      </c>
    </row>
    <row r="94" s="1" customFormat="1">
      <c r="B94" s="45"/>
      <c r="C94" s="73"/>
      <c r="D94" s="232" t="s">
        <v>174</v>
      </c>
      <c r="E94" s="73"/>
      <c r="F94" s="253" t="s">
        <v>181</v>
      </c>
      <c r="G94" s="73"/>
      <c r="H94" s="73"/>
      <c r="I94" s="190"/>
      <c r="J94" s="73"/>
      <c r="K94" s="73"/>
      <c r="L94" s="71"/>
      <c r="M94" s="254"/>
      <c r="N94" s="46"/>
      <c r="O94" s="46"/>
      <c r="P94" s="46"/>
      <c r="Q94" s="46"/>
      <c r="R94" s="46"/>
      <c r="S94" s="46"/>
      <c r="T94" s="94"/>
      <c r="AT94" s="23" t="s">
        <v>174</v>
      </c>
      <c r="AU94" s="23" t="s">
        <v>84</v>
      </c>
    </row>
    <row r="95" s="11" customFormat="1">
      <c r="B95" s="230"/>
      <c r="C95" s="231"/>
      <c r="D95" s="232" t="s">
        <v>130</v>
      </c>
      <c r="E95" s="233" t="s">
        <v>21</v>
      </c>
      <c r="F95" s="234" t="s">
        <v>185</v>
      </c>
      <c r="G95" s="231"/>
      <c r="H95" s="235">
        <v>3.0899999999999999</v>
      </c>
      <c r="I95" s="236"/>
      <c r="J95" s="231"/>
      <c r="K95" s="231"/>
      <c r="L95" s="237"/>
      <c r="M95" s="238"/>
      <c r="N95" s="239"/>
      <c r="O95" s="239"/>
      <c r="P95" s="239"/>
      <c r="Q95" s="239"/>
      <c r="R95" s="239"/>
      <c r="S95" s="239"/>
      <c r="T95" s="240"/>
      <c r="AT95" s="241" t="s">
        <v>130</v>
      </c>
      <c r="AU95" s="241" t="s">
        <v>84</v>
      </c>
      <c r="AV95" s="11" t="s">
        <v>84</v>
      </c>
      <c r="AW95" s="11" t="s">
        <v>37</v>
      </c>
      <c r="AX95" s="11" t="s">
        <v>82</v>
      </c>
      <c r="AY95" s="241" t="s">
        <v>123</v>
      </c>
    </row>
    <row r="96" s="1" customFormat="1" ht="38.25" customHeight="1">
      <c r="B96" s="45"/>
      <c r="C96" s="218" t="s">
        <v>128</v>
      </c>
      <c r="D96" s="218" t="s">
        <v>124</v>
      </c>
      <c r="E96" s="219" t="s">
        <v>186</v>
      </c>
      <c r="F96" s="220" t="s">
        <v>187</v>
      </c>
      <c r="G96" s="221" t="s">
        <v>172</v>
      </c>
      <c r="H96" s="222">
        <v>3.0899999999999999</v>
      </c>
      <c r="I96" s="223"/>
      <c r="J96" s="224">
        <f>ROUND(I96*H96,2)</f>
        <v>0</v>
      </c>
      <c r="K96" s="220" t="s">
        <v>144</v>
      </c>
      <c r="L96" s="71"/>
      <c r="M96" s="225" t="s">
        <v>21</v>
      </c>
      <c r="N96" s="226" t="s">
        <v>45</v>
      </c>
      <c r="O96" s="46"/>
      <c r="P96" s="227">
        <f>O96*H96</f>
        <v>0</v>
      </c>
      <c r="Q96" s="227">
        <v>0</v>
      </c>
      <c r="R96" s="227">
        <f>Q96*H96</f>
        <v>0</v>
      </c>
      <c r="S96" s="227">
        <v>0.22</v>
      </c>
      <c r="T96" s="228">
        <f>S96*H96</f>
        <v>0.67979999999999996</v>
      </c>
      <c r="AR96" s="23" t="s">
        <v>128</v>
      </c>
      <c r="AT96" s="23" t="s">
        <v>124</v>
      </c>
      <c r="AU96" s="23" t="s">
        <v>84</v>
      </c>
      <c r="AY96" s="23" t="s">
        <v>123</v>
      </c>
      <c r="BE96" s="229">
        <f>IF(N96="základní",J96,0)</f>
        <v>0</v>
      </c>
      <c r="BF96" s="229">
        <f>IF(N96="snížená",J96,0)</f>
        <v>0</v>
      </c>
      <c r="BG96" s="229">
        <f>IF(N96="zákl. přenesená",J96,0)</f>
        <v>0</v>
      </c>
      <c r="BH96" s="229">
        <f>IF(N96="sníž. přenesená",J96,0)</f>
        <v>0</v>
      </c>
      <c r="BI96" s="229">
        <f>IF(N96="nulová",J96,0)</f>
        <v>0</v>
      </c>
      <c r="BJ96" s="23" t="s">
        <v>82</v>
      </c>
      <c r="BK96" s="229">
        <f>ROUND(I96*H96,2)</f>
        <v>0</v>
      </c>
      <c r="BL96" s="23" t="s">
        <v>128</v>
      </c>
      <c r="BM96" s="23" t="s">
        <v>188</v>
      </c>
    </row>
    <row r="97" s="1" customFormat="1">
      <c r="B97" s="45"/>
      <c r="C97" s="73"/>
      <c r="D97" s="232" t="s">
        <v>174</v>
      </c>
      <c r="E97" s="73"/>
      <c r="F97" s="253" t="s">
        <v>181</v>
      </c>
      <c r="G97" s="73"/>
      <c r="H97" s="73"/>
      <c r="I97" s="190"/>
      <c r="J97" s="73"/>
      <c r="K97" s="73"/>
      <c r="L97" s="71"/>
      <c r="M97" s="254"/>
      <c r="N97" s="46"/>
      <c r="O97" s="46"/>
      <c r="P97" s="46"/>
      <c r="Q97" s="46"/>
      <c r="R97" s="46"/>
      <c r="S97" s="46"/>
      <c r="T97" s="94"/>
      <c r="AT97" s="23" t="s">
        <v>174</v>
      </c>
      <c r="AU97" s="23" t="s">
        <v>84</v>
      </c>
    </row>
    <row r="98" s="1" customFormat="1" ht="38.25" customHeight="1">
      <c r="B98" s="45"/>
      <c r="C98" s="218" t="s">
        <v>122</v>
      </c>
      <c r="D98" s="218" t="s">
        <v>124</v>
      </c>
      <c r="E98" s="219" t="s">
        <v>189</v>
      </c>
      <c r="F98" s="220" t="s">
        <v>190</v>
      </c>
      <c r="G98" s="221" t="s">
        <v>191</v>
      </c>
      <c r="H98" s="222">
        <v>3</v>
      </c>
      <c r="I98" s="223"/>
      <c r="J98" s="224">
        <f>ROUND(I98*H98,2)</f>
        <v>0</v>
      </c>
      <c r="K98" s="220" t="s">
        <v>144</v>
      </c>
      <c r="L98" s="71"/>
      <c r="M98" s="225" t="s">
        <v>21</v>
      </c>
      <c r="N98" s="226" t="s">
        <v>45</v>
      </c>
      <c r="O98" s="46"/>
      <c r="P98" s="227">
        <f>O98*H98</f>
        <v>0</v>
      </c>
      <c r="Q98" s="227">
        <v>0</v>
      </c>
      <c r="R98" s="227">
        <f>Q98*H98</f>
        <v>0</v>
      </c>
      <c r="S98" s="227">
        <v>0.20499999999999999</v>
      </c>
      <c r="T98" s="228">
        <f>S98*H98</f>
        <v>0.61499999999999999</v>
      </c>
      <c r="AR98" s="23" t="s">
        <v>128</v>
      </c>
      <c r="AT98" s="23" t="s">
        <v>124</v>
      </c>
      <c r="AU98" s="23" t="s">
        <v>84</v>
      </c>
      <c r="AY98" s="23" t="s">
        <v>123</v>
      </c>
      <c r="BE98" s="229">
        <f>IF(N98="základní",J98,0)</f>
        <v>0</v>
      </c>
      <c r="BF98" s="229">
        <f>IF(N98="snížená",J98,0)</f>
        <v>0</v>
      </c>
      <c r="BG98" s="229">
        <f>IF(N98="zákl. přenesená",J98,0)</f>
        <v>0</v>
      </c>
      <c r="BH98" s="229">
        <f>IF(N98="sníž. přenesená",J98,0)</f>
        <v>0</v>
      </c>
      <c r="BI98" s="229">
        <f>IF(N98="nulová",J98,0)</f>
        <v>0</v>
      </c>
      <c r="BJ98" s="23" t="s">
        <v>82</v>
      </c>
      <c r="BK98" s="229">
        <f>ROUND(I98*H98,2)</f>
        <v>0</v>
      </c>
      <c r="BL98" s="23" t="s">
        <v>128</v>
      </c>
      <c r="BM98" s="23" t="s">
        <v>192</v>
      </c>
    </row>
    <row r="99" s="1" customFormat="1">
      <c r="B99" s="45"/>
      <c r="C99" s="73"/>
      <c r="D99" s="232" t="s">
        <v>174</v>
      </c>
      <c r="E99" s="73"/>
      <c r="F99" s="253" t="s">
        <v>193</v>
      </c>
      <c r="G99" s="73"/>
      <c r="H99" s="73"/>
      <c r="I99" s="190"/>
      <c r="J99" s="73"/>
      <c r="K99" s="73"/>
      <c r="L99" s="71"/>
      <c r="M99" s="254"/>
      <c r="N99" s="46"/>
      <c r="O99" s="46"/>
      <c r="P99" s="46"/>
      <c r="Q99" s="46"/>
      <c r="R99" s="46"/>
      <c r="S99" s="46"/>
      <c r="T99" s="94"/>
      <c r="AT99" s="23" t="s">
        <v>174</v>
      </c>
      <c r="AU99" s="23" t="s">
        <v>84</v>
      </c>
    </row>
    <row r="100" s="11" customFormat="1">
      <c r="B100" s="230"/>
      <c r="C100" s="231"/>
      <c r="D100" s="232" t="s">
        <v>130</v>
      </c>
      <c r="E100" s="233" t="s">
        <v>21</v>
      </c>
      <c r="F100" s="234" t="s">
        <v>194</v>
      </c>
      <c r="G100" s="231"/>
      <c r="H100" s="235">
        <v>3</v>
      </c>
      <c r="I100" s="236"/>
      <c r="J100" s="231"/>
      <c r="K100" s="231"/>
      <c r="L100" s="237"/>
      <c r="M100" s="238"/>
      <c r="N100" s="239"/>
      <c r="O100" s="239"/>
      <c r="P100" s="239"/>
      <c r="Q100" s="239"/>
      <c r="R100" s="239"/>
      <c r="S100" s="239"/>
      <c r="T100" s="240"/>
      <c r="AT100" s="241" t="s">
        <v>130</v>
      </c>
      <c r="AU100" s="241" t="s">
        <v>84</v>
      </c>
      <c r="AV100" s="11" t="s">
        <v>84</v>
      </c>
      <c r="AW100" s="11" t="s">
        <v>37</v>
      </c>
      <c r="AX100" s="11" t="s">
        <v>82</v>
      </c>
      <c r="AY100" s="241" t="s">
        <v>123</v>
      </c>
    </row>
    <row r="101" s="1" customFormat="1" ht="38.25" customHeight="1">
      <c r="B101" s="45"/>
      <c r="C101" s="218" t="s">
        <v>155</v>
      </c>
      <c r="D101" s="218" t="s">
        <v>124</v>
      </c>
      <c r="E101" s="219" t="s">
        <v>195</v>
      </c>
      <c r="F101" s="220" t="s">
        <v>196</v>
      </c>
      <c r="G101" s="221" t="s">
        <v>197</v>
      </c>
      <c r="H101" s="222">
        <v>39.228999999999999</v>
      </c>
      <c r="I101" s="223"/>
      <c r="J101" s="224">
        <f>ROUND(I101*H101,2)</f>
        <v>0</v>
      </c>
      <c r="K101" s="220" t="s">
        <v>144</v>
      </c>
      <c r="L101" s="71"/>
      <c r="M101" s="225" t="s">
        <v>21</v>
      </c>
      <c r="N101" s="226" t="s">
        <v>45</v>
      </c>
      <c r="O101" s="46"/>
      <c r="P101" s="227">
        <f>O101*H101</f>
        <v>0</v>
      </c>
      <c r="Q101" s="227">
        <v>0</v>
      </c>
      <c r="R101" s="227">
        <f>Q101*H101</f>
        <v>0</v>
      </c>
      <c r="S101" s="227">
        <v>0</v>
      </c>
      <c r="T101" s="228">
        <f>S101*H101</f>
        <v>0</v>
      </c>
      <c r="AR101" s="23" t="s">
        <v>128</v>
      </c>
      <c r="AT101" s="23" t="s">
        <v>124</v>
      </c>
      <c r="AU101" s="23" t="s">
        <v>84</v>
      </c>
      <c r="AY101" s="23" t="s">
        <v>123</v>
      </c>
      <c r="BE101" s="229">
        <f>IF(N101="základní",J101,0)</f>
        <v>0</v>
      </c>
      <c r="BF101" s="229">
        <f>IF(N101="snížená",J101,0)</f>
        <v>0</v>
      </c>
      <c r="BG101" s="229">
        <f>IF(N101="zákl. přenesená",J101,0)</f>
        <v>0</v>
      </c>
      <c r="BH101" s="229">
        <f>IF(N101="sníž. přenesená",J101,0)</f>
        <v>0</v>
      </c>
      <c r="BI101" s="229">
        <f>IF(N101="nulová",J101,0)</f>
        <v>0</v>
      </c>
      <c r="BJ101" s="23" t="s">
        <v>82</v>
      </c>
      <c r="BK101" s="229">
        <f>ROUND(I101*H101,2)</f>
        <v>0</v>
      </c>
      <c r="BL101" s="23" t="s">
        <v>128</v>
      </c>
      <c r="BM101" s="23" t="s">
        <v>198</v>
      </c>
    </row>
    <row r="102" s="1" customFormat="1">
      <c r="B102" s="45"/>
      <c r="C102" s="73"/>
      <c r="D102" s="232" t="s">
        <v>174</v>
      </c>
      <c r="E102" s="73"/>
      <c r="F102" s="253" t="s">
        <v>199</v>
      </c>
      <c r="G102" s="73"/>
      <c r="H102" s="73"/>
      <c r="I102" s="190"/>
      <c r="J102" s="73"/>
      <c r="K102" s="73"/>
      <c r="L102" s="71"/>
      <c r="M102" s="254"/>
      <c r="N102" s="46"/>
      <c r="O102" s="46"/>
      <c r="P102" s="46"/>
      <c r="Q102" s="46"/>
      <c r="R102" s="46"/>
      <c r="S102" s="46"/>
      <c r="T102" s="94"/>
      <c r="AT102" s="23" t="s">
        <v>174</v>
      </c>
      <c r="AU102" s="23" t="s">
        <v>84</v>
      </c>
    </row>
    <row r="103" s="11" customFormat="1">
      <c r="B103" s="230"/>
      <c r="C103" s="231"/>
      <c r="D103" s="232" t="s">
        <v>130</v>
      </c>
      <c r="E103" s="233" t="s">
        <v>21</v>
      </c>
      <c r="F103" s="234" t="s">
        <v>200</v>
      </c>
      <c r="G103" s="231"/>
      <c r="H103" s="235">
        <v>36.152000000000001</v>
      </c>
      <c r="I103" s="236"/>
      <c r="J103" s="231"/>
      <c r="K103" s="231"/>
      <c r="L103" s="237"/>
      <c r="M103" s="238"/>
      <c r="N103" s="239"/>
      <c r="O103" s="239"/>
      <c r="P103" s="239"/>
      <c r="Q103" s="239"/>
      <c r="R103" s="239"/>
      <c r="S103" s="239"/>
      <c r="T103" s="240"/>
      <c r="AT103" s="241" t="s">
        <v>130</v>
      </c>
      <c r="AU103" s="241" t="s">
        <v>84</v>
      </c>
      <c r="AV103" s="11" t="s">
        <v>84</v>
      </c>
      <c r="AW103" s="11" t="s">
        <v>37</v>
      </c>
      <c r="AX103" s="11" t="s">
        <v>74</v>
      </c>
      <c r="AY103" s="241" t="s">
        <v>123</v>
      </c>
    </row>
    <row r="104" s="11" customFormat="1">
      <c r="B104" s="230"/>
      <c r="C104" s="231"/>
      <c r="D104" s="232" t="s">
        <v>130</v>
      </c>
      <c r="E104" s="233" t="s">
        <v>21</v>
      </c>
      <c r="F104" s="234" t="s">
        <v>201</v>
      </c>
      <c r="G104" s="231"/>
      <c r="H104" s="235">
        <v>4.9000000000000004</v>
      </c>
      <c r="I104" s="236"/>
      <c r="J104" s="231"/>
      <c r="K104" s="231"/>
      <c r="L104" s="237"/>
      <c r="M104" s="238"/>
      <c r="N104" s="239"/>
      <c r="O104" s="239"/>
      <c r="P104" s="239"/>
      <c r="Q104" s="239"/>
      <c r="R104" s="239"/>
      <c r="S104" s="239"/>
      <c r="T104" s="240"/>
      <c r="AT104" s="241" t="s">
        <v>130</v>
      </c>
      <c r="AU104" s="241" t="s">
        <v>84</v>
      </c>
      <c r="AV104" s="11" t="s">
        <v>84</v>
      </c>
      <c r="AW104" s="11" t="s">
        <v>37</v>
      </c>
      <c r="AX104" s="11" t="s">
        <v>74</v>
      </c>
      <c r="AY104" s="241" t="s">
        <v>123</v>
      </c>
    </row>
    <row r="105" s="11" customFormat="1">
      <c r="B105" s="230"/>
      <c r="C105" s="231"/>
      <c r="D105" s="232" t="s">
        <v>130</v>
      </c>
      <c r="E105" s="233" t="s">
        <v>21</v>
      </c>
      <c r="F105" s="234" t="s">
        <v>202</v>
      </c>
      <c r="G105" s="231"/>
      <c r="H105" s="235">
        <v>-1.823</v>
      </c>
      <c r="I105" s="236"/>
      <c r="J105" s="231"/>
      <c r="K105" s="231"/>
      <c r="L105" s="237"/>
      <c r="M105" s="238"/>
      <c r="N105" s="239"/>
      <c r="O105" s="239"/>
      <c r="P105" s="239"/>
      <c r="Q105" s="239"/>
      <c r="R105" s="239"/>
      <c r="S105" s="239"/>
      <c r="T105" s="240"/>
      <c r="AT105" s="241" t="s">
        <v>130</v>
      </c>
      <c r="AU105" s="241" t="s">
        <v>84</v>
      </c>
      <c r="AV105" s="11" t="s">
        <v>84</v>
      </c>
      <c r="AW105" s="11" t="s">
        <v>37</v>
      </c>
      <c r="AX105" s="11" t="s">
        <v>74</v>
      </c>
      <c r="AY105" s="241" t="s">
        <v>123</v>
      </c>
    </row>
    <row r="106" s="12" customFormat="1">
      <c r="B106" s="242"/>
      <c r="C106" s="243"/>
      <c r="D106" s="232" t="s">
        <v>130</v>
      </c>
      <c r="E106" s="244" t="s">
        <v>21</v>
      </c>
      <c r="F106" s="245" t="s">
        <v>132</v>
      </c>
      <c r="G106" s="243"/>
      <c r="H106" s="246">
        <v>39.228999999999999</v>
      </c>
      <c r="I106" s="247"/>
      <c r="J106" s="243"/>
      <c r="K106" s="243"/>
      <c r="L106" s="248"/>
      <c r="M106" s="249"/>
      <c r="N106" s="250"/>
      <c r="O106" s="250"/>
      <c r="P106" s="250"/>
      <c r="Q106" s="250"/>
      <c r="R106" s="250"/>
      <c r="S106" s="250"/>
      <c r="T106" s="251"/>
      <c r="AT106" s="252" t="s">
        <v>130</v>
      </c>
      <c r="AU106" s="252" t="s">
        <v>84</v>
      </c>
      <c r="AV106" s="12" t="s">
        <v>128</v>
      </c>
      <c r="AW106" s="12" t="s">
        <v>37</v>
      </c>
      <c r="AX106" s="12" t="s">
        <v>82</v>
      </c>
      <c r="AY106" s="252" t="s">
        <v>123</v>
      </c>
    </row>
    <row r="107" s="1" customFormat="1" ht="38.25" customHeight="1">
      <c r="B107" s="45"/>
      <c r="C107" s="218" t="s">
        <v>203</v>
      </c>
      <c r="D107" s="218" t="s">
        <v>124</v>
      </c>
      <c r="E107" s="219" t="s">
        <v>204</v>
      </c>
      <c r="F107" s="220" t="s">
        <v>205</v>
      </c>
      <c r="G107" s="221" t="s">
        <v>197</v>
      </c>
      <c r="H107" s="222">
        <v>28.777000000000001</v>
      </c>
      <c r="I107" s="223"/>
      <c r="J107" s="224">
        <f>ROUND(I107*H107,2)</f>
        <v>0</v>
      </c>
      <c r="K107" s="220" t="s">
        <v>144</v>
      </c>
      <c r="L107" s="71"/>
      <c r="M107" s="225" t="s">
        <v>21</v>
      </c>
      <c r="N107" s="226" t="s">
        <v>45</v>
      </c>
      <c r="O107" s="46"/>
      <c r="P107" s="227">
        <f>O107*H107</f>
        <v>0</v>
      </c>
      <c r="Q107" s="227">
        <v>0</v>
      </c>
      <c r="R107" s="227">
        <f>Q107*H107</f>
        <v>0</v>
      </c>
      <c r="S107" s="227">
        <v>0</v>
      </c>
      <c r="T107" s="228">
        <f>S107*H107</f>
        <v>0</v>
      </c>
      <c r="AR107" s="23" t="s">
        <v>128</v>
      </c>
      <c r="AT107" s="23" t="s">
        <v>124</v>
      </c>
      <c r="AU107" s="23" t="s">
        <v>84</v>
      </c>
      <c r="AY107" s="23" t="s">
        <v>123</v>
      </c>
      <c r="BE107" s="229">
        <f>IF(N107="základní",J107,0)</f>
        <v>0</v>
      </c>
      <c r="BF107" s="229">
        <f>IF(N107="snížená",J107,0)</f>
        <v>0</v>
      </c>
      <c r="BG107" s="229">
        <f>IF(N107="zákl. přenesená",J107,0)</f>
        <v>0</v>
      </c>
      <c r="BH107" s="229">
        <f>IF(N107="sníž. přenesená",J107,0)</f>
        <v>0</v>
      </c>
      <c r="BI107" s="229">
        <f>IF(N107="nulová",J107,0)</f>
        <v>0</v>
      </c>
      <c r="BJ107" s="23" t="s">
        <v>82</v>
      </c>
      <c r="BK107" s="229">
        <f>ROUND(I107*H107,2)</f>
        <v>0</v>
      </c>
      <c r="BL107" s="23" t="s">
        <v>128</v>
      </c>
      <c r="BM107" s="23" t="s">
        <v>206</v>
      </c>
    </row>
    <row r="108" s="1" customFormat="1">
      <c r="B108" s="45"/>
      <c r="C108" s="73"/>
      <c r="D108" s="232" t="s">
        <v>174</v>
      </c>
      <c r="E108" s="73"/>
      <c r="F108" s="253" t="s">
        <v>207</v>
      </c>
      <c r="G108" s="73"/>
      <c r="H108" s="73"/>
      <c r="I108" s="190"/>
      <c r="J108" s="73"/>
      <c r="K108" s="73"/>
      <c r="L108" s="71"/>
      <c r="M108" s="254"/>
      <c r="N108" s="46"/>
      <c r="O108" s="46"/>
      <c r="P108" s="46"/>
      <c r="Q108" s="46"/>
      <c r="R108" s="46"/>
      <c r="S108" s="46"/>
      <c r="T108" s="94"/>
      <c r="AT108" s="23" t="s">
        <v>174</v>
      </c>
      <c r="AU108" s="23" t="s">
        <v>84</v>
      </c>
    </row>
    <row r="109" s="11" customFormat="1">
      <c r="B109" s="230"/>
      <c r="C109" s="231"/>
      <c r="D109" s="232" t="s">
        <v>130</v>
      </c>
      <c r="E109" s="233" t="s">
        <v>21</v>
      </c>
      <c r="F109" s="234" t="s">
        <v>208</v>
      </c>
      <c r="G109" s="231"/>
      <c r="H109" s="235">
        <v>22.158999999999999</v>
      </c>
      <c r="I109" s="236"/>
      <c r="J109" s="231"/>
      <c r="K109" s="231"/>
      <c r="L109" s="237"/>
      <c r="M109" s="238"/>
      <c r="N109" s="239"/>
      <c r="O109" s="239"/>
      <c r="P109" s="239"/>
      <c r="Q109" s="239"/>
      <c r="R109" s="239"/>
      <c r="S109" s="239"/>
      <c r="T109" s="240"/>
      <c r="AT109" s="241" t="s">
        <v>130</v>
      </c>
      <c r="AU109" s="241" t="s">
        <v>84</v>
      </c>
      <c r="AV109" s="11" t="s">
        <v>84</v>
      </c>
      <c r="AW109" s="11" t="s">
        <v>37</v>
      </c>
      <c r="AX109" s="11" t="s">
        <v>74</v>
      </c>
      <c r="AY109" s="241" t="s">
        <v>123</v>
      </c>
    </row>
    <row r="110" s="11" customFormat="1">
      <c r="B110" s="230"/>
      <c r="C110" s="231"/>
      <c r="D110" s="232" t="s">
        <v>130</v>
      </c>
      <c r="E110" s="233" t="s">
        <v>21</v>
      </c>
      <c r="F110" s="234" t="s">
        <v>209</v>
      </c>
      <c r="G110" s="231"/>
      <c r="H110" s="235">
        <v>4.274</v>
      </c>
      <c r="I110" s="236"/>
      <c r="J110" s="231"/>
      <c r="K110" s="231"/>
      <c r="L110" s="237"/>
      <c r="M110" s="238"/>
      <c r="N110" s="239"/>
      <c r="O110" s="239"/>
      <c r="P110" s="239"/>
      <c r="Q110" s="239"/>
      <c r="R110" s="239"/>
      <c r="S110" s="239"/>
      <c r="T110" s="240"/>
      <c r="AT110" s="241" t="s">
        <v>130</v>
      </c>
      <c r="AU110" s="241" t="s">
        <v>84</v>
      </c>
      <c r="AV110" s="11" t="s">
        <v>84</v>
      </c>
      <c r="AW110" s="11" t="s">
        <v>37</v>
      </c>
      <c r="AX110" s="11" t="s">
        <v>74</v>
      </c>
      <c r="AY110" s="241" t="s">
        <v>123</v>
      </c>
    </row>
    <row r="111" s="11" customFormat="1">
      <c r="B111" s="230"/>
      <c r="C111" s="231"/>
      <c r="D111" s="232" t="s">
        <v>130</v>
      </c>
      <c r="E111" s="233" t="s">
        <v>21</v>
      </c>
      <c r="F111" s="234" t="s">
        <v>210</v>
      </c>
      <c r="G111" s="231"/>
      <c r="H111" s="235">
        <v>4.0449999999999999</v>
      </c>
      <c r="I111" s="236"/>
      <c r="J111" s="231"/>
      <c r="K111" s="231"/>
      <c r="L111" s="237"/>
      <c r="M111" s="238"/>
      <c r="N111" s="239"/>
      <c r="O111" s="239"/>
      <c r="P111" s="239"/>
      <c r="Q111" s="239"/>
      <c r="R111" s="239"/>
      <c r="S111" s="239"/>
      <c r="T111" s="240"/>
      <c r="AT111" s="241" t="s">
        <v>130</v>
      </c>
      <c r="AU111" s="241" t="s">
        <v>84</v>
      </c>
      <c r="AV111" s="11" t="s">
        <v>84</v>
      </c>
      <c r="AW111" s="11" t="s">
        <v>37</v>
      </c>
      <c r="AX111" s="11" t="s">
        <v>74</v>
      </c>
      <c r="AY111" s="241" t="s">
        <v>123</v>
      </c>
    </row>
    <row r="112" s="11" customFormat="1">
      <c r="B112" s="230"/>
      <c r="C112" s="231"/>
      <c r="D112" s="232" t="s">
        <v>130</v>
      </c>
      <c r="E112" s="233" t="s">
        <v>21</v>
      </c>
      <c r="F112" s="234" t="s">
        <v>211</v>
      </c>
      <c r="G112" s="231"/>
      <c r="H112" s="235">
        <v>-2.4300000000000002</v>
      </c>
      <c r="I112" s="236"/>
      <c r="J112" s="231"/>
      <c r="K112" s="231"/>
      <c r="L112" s="237"/>
      <c r="M112" s="238"/>
      <c r="N112" s="239"/>
      <c r="O112" s="239"/>
      <c r="P112" s="239"/>
      <c r="Q112" s="239"/>
      <c r="R112" s="239"/>
      <c r="S112" s="239"/>
      <c r="T112" s="240"/>
      <c r="AT112" s="241" t="s">
        <v>130</v>
      </c>
      <c r="AU112" s="241" t="s">
        <v>84</v>
      </c>
      <c r="AV112" s="11" t="s">
        <v>84</v>
      </c>
      <c r="AW112" s="11" t="s">
        <v>37</v>
      </c>
      <c r="AX112" s="11" t="s">
        <v>74</v>
      </c>
      <c r="AY112" s="241" t="s">
        <v>123</v>
      </c>
    </row>
    <row r="113" s="11" customFormat="1">
      <c r="B113" s="230"/>
      <c r="C113" s="231"/>
      <c r="D113" s="232" t="s">
        <v>130</v>
      </c>
      <c r="E113" s="233" t="s">
        <v>21</v>
      </c>
      <c r="F113" s="234" t="s">
        <v>212</v>
      </c>
      <c r="G113" s="231"/>
      <c r="H113" s="235">
        <v>0.72899999999999998</v>
      </c>
      <c r="I113" s="236"/>
      <c r="J113" s="231"/>
      <c r="K113" s="231"/>
      <c r="L113" s="237"/>
      <c r="M113" s="238"/>
      <c r="N113" s="239"/>
      <c r="O113" s="239"/>
      <c r="P113" s="239"/>
      <c r="Q113" s="239"/>
      <c r="R113" s="239"/>
      <c r="S113" s="239"/>
      <c r="T113" s="240"/>
      <c r="AT113" s="241" t="s">
        <v>130</v>
      </c>
      <c r="AU113" s="241" t="s">
        <v>84</v>
      </c>
      <c r="AV113" s="11" t="s">
        <v>84</v>
      </c>
      <c r="AW113" s="11" t="s">
        <v>37</v>
      </c>
      <c r="AX113" s="11" t="s">
        <v>74</v>
      </c>
      <c r="AY113" s="241" t="s">
        <v>123</v>
      </c>
    </row>
    <row r="114" s="12" customFormat="1">
      <c r="B114" s="242"/>
      <c r="C114" s="243"/>
      <c r="D114" s="232" t="s">
        <v>130</v>
      </c>
      <c r="E114" s="244" t="s">
        <v>21</v>
      </c>
      <c r="F114" s="245" t="s">
        <v>132</v>
      </c>
      <c r="G114" s="243"/>
      <c r="H114" s="246">
        <v>28.777000000000001</v>
      </c>
      <c r="I114" s="247"/>
      <c r="J114" s="243"/>
      <c r="K114" s="243"/>
      <c r="L114" s="248"/>
      <c r="M114" s="249"/>
      <c r="N114" s="250"/>
      <c r="O114" s="250"/>
      <c r="P114" s="250"/>
      <c r="Q114" s="250"/>
      <c r="R114" s="250"/>
      <c r="S114" s="250"/>
      <c r="T114" s="251"/>
      <c r="AT114" s="252" t="s">
        <v>130</v>
      </c>
      <c r="AU114" s="252" t="s">
        <v>84</v>
      </c>
      <c r="AV114" s="12" t="s">
        <v>128</v>
      </c>
      <c r="AW114" s="12" t="s">
        <v>37</v>
      </c>
      <c r="AX114" s="12" t="s">
        <v>82</v>
      </c>
      <c r="AY114" s="252" t="s">
        <v>123</v>
      </c>
    </row>
    <row r="115" s="1" customFormat="1" ht="38.25" customHeight="1">
      <c r="B115" s="45"/>
      <c r="C115" s="218" t="s">
        <v>213</v>
      </c>
      <c r="D115" s="218" t="s">
        <v>124</v>
      </c>
      <c r="E115" s="219" t="s">
        <v>214</v>
      </c>
      <c r="F115" s="220" t="s">
        <v>215</v>
      </c>
      <c r="G115" s="221" t="s">
        <v>197</v>
      </c>
      <c r="H115" s="222">
        <v>2.9399999999999999</v>
      </c>
      <c r="I115" s="223"/>
      <c r="J115" s="224">
        <f>ROUND(I115*H115,2)</f>
        <v>0</v>
      </c>
      <c r="K115" s="220" t="s">
        <v>144</v>
      </c>
      <c r="L115" s="71"/>
      <c r="M115" s="225" t="s">
        <v>21</v>
      </c>
      <c r="N115" s="226" t="s">
        <v>45</v>
      </c>
      <c r="O115" s="46"/>
      <c r="P115" s="227">
        <f>O115*H115</f>
        <v>0</v>
      </c>
      <c r="Q115" s="227">
        <v>0</v>
      </c>
      <c r="R115" s="227">
        <f>Q115*H115</f>
        <v>0</v>
      </c>
      <c r="S115" s="227">
        <v>0</v>
      </c>
      <c r="T115" s="228">
        <f>S115*H115</f>
        <v>0</v>
      </c>
      <c r="AR115" s="23" t="s">
        <v>128</v>
      </c>
      <c r="AT115" s="23" t="s">
        <v>124</v>
      </c>
      <c r="AU115" s="23" t="s">
        <v>84</v>
      </c>
      <c r="AY115" s="23" t="s">
        <v>123</v>
      </c>
      <c r="BE115" s="229">
        <f>IF(N115="základní",J115,0)</f>
        <v>0</v>
      </c>
      <c r="BF115" s="229">
        <f>IF(N115="snížená",J115,0)</f>
        <v>0</v>
      </c>
      <c r="BG115" s="229">
        <f>IF(N115="zákl. přenesená",J115,0)</f>
        <v>0</v>
      </c>
      <c r="BH115" s="229">
        <f>IF(N115="sníž. přenesená",J115,0)</f>
        <v>0</v>
      </c>
      <c r="BI115" s="229">
        <f>IF(N115="nulová",J115,0)</f>
        <v>0</v>
      </c>
      <c r="BJ115" s="23" t="s">
        <v>82</v>
      </c>
      <c r="BK115" s="229">
        <f>ROUND(I115*H115,2)</f>
        <v>0</v>
      </c>
      <c r="BL115" s="23" t="s">
        <v>128</v>
      </c>
      <c r="BM115" s="23" t="s">
        <v>216</v>
      </c>
    </row>
    <row r="116" s="1" customFormat="1">
      <c r="B116" s="45"/>
      <c r="C116" s="73"/>
      <c r="D116" s="232" t="s">
        <v>174</v>
      </c>
      <c r="E116" s="73"/>
      <c r="F116" s="253" t="s">
        <v>217</v>
      </c>
      <c r="G116" s="73"/>
      <c r="H116" s="73"/>
      <c r="I116" s="190"/>
      <c r="J116" s="73"/>
      <c r="K116" s="73"/>
      <c r="L116" s="71"/>
      <c r="M116" s="254"/>
      <c r="N116" s="46"/>
      <c r="O116" s="46"/>
      <c r="P116" s="46"/>
      <c r="Q116" s="46"/>
      <c r="R116" s="46"/>
      <c r="S116" s="46"/>
      <c r="T116" s="94"/>
      <c r="AT116" s="23" t="s">
        <v>174</v>
      </c>
      <c r="AU116" s="23" t="s">
        <v>84</v>
      </c>
    </row>
    <row r="117" s="1" customFormat="1" ht="38.25" customHeight="1">
      <c r="B117" s="45"/>
      <c r="C117" s="218" t="s">
        <v>218</v>
      </c>
      <c r="D117" s="218" t="s">
        <v>124</v>
      </c>
      <c r="E117" s="219" t="s">
        <v>219</v>
      </c>
      <c r="F117" s="220" t="s">
        <v>220</v>
      </c>
      <c r="G117" s="221" t="s">
        <v>197</v>
      </c>
      <c r="H117" s="222">
        <v>25.837</v>
      </c>
      <c r="I117" s="223"/>
      <c r="J117" s="224">
        <f>ROUND(I117*H117,2)</f>
        <v>0</v>
      </c>
      <c r="K117" s="220" t="s">
        <v>144</v>
      </c>
      <c r="L117" s="71"/>
      <c r="M117" s="225" t="s">
        <v>21</v>
      </c>
      <c r="N117" s="226" t="s">
        <v>45</v>
      </c>
      <c r="O117" s="46"/>
      <c r="P117" s="227">
        <f>O117*H117</f>
        <v>0</v>
      </c>
      <c r="Q117" s="227">
        <v>0</v>
      </c>
      <c r="R117" s="227">
        <f>Q117*H117</f>
        <v>0</v>
      </c>
      <c r="S117" s="227">
        <v>0</v>
      </c>
      <c r="T117" s="228">
        <f>S117*H117</f>
        <v>0</v>
      </c>
      <c r="AR117" s="23" t="s">
        <v>128</v>
      </c>
      <c r="AT117" s="23" t="s">
        <v>124</v>
      </c>
      <c r="AU117" s="23" t="s">
        <v>84</v>
      </c>
      <c r="AY117" s="23" t="s">
        <v>123</v>
      </c>
      <c r="BE117" s="229">
        <f>IF(N117="základní",J117,0)</f>
        <v>0</v>
      </c>
      <c r="BF117" s="229">
        <f>IF(N117="snížená",J117,0)</f>
        <v>0</v>
      </c>
      <c r="BG117" s="229">
        <f>IF(N117="zákl. přenesená",J117,0)</f>
        <v>0</v>
      </c>
      <c r="BH117" s="229">
        <f>IF(N117="sníž. přenesená",J117,0)</f>
        <v>0</v>
      </c>
      <c r="BI117" s="229">
        <f>IF(N117="nulová",J117,0)</f>
        <v>0</v>
      </c>
      <c r="BJ117" s="23" t="s">
        <v>82</v>
      </c>
      <c r="BK117" s="229">
        <f>ROUND(I117*H117,2)</f>
        <v>0</v>
      </c>
      <c r="BL117" s="23" t="s">
        <v>128</v>
      </c>
      <c r="BM117" s="23" t="s">
        <v>221</v>
      </c>
    </row>
    <row r="118" s="1" customFormat="1">
      <c r="B118" s="45"/>
      <c r="C118" s="73"/>
      <c r="D118" s="232" t="s">
        <v>174</v>
      </c>
      <c r="E118" s="73"/>
      <c r="F118" s="253" t="s">
        <v>217</v>
      </c>
      <c r="G118" s="73"/>
      <c r="H118" s="73"/>
      <c r="I118" s="190"/>
      <c r="J118" s="73"/>
      <c r="K118" s="73"/>
      <c r="L118" s="71"/>
      <c r="M118" s="254"/>
      <c r="N118" s="46"/>
      <c r="O118" s="46"/>
      <c r="P118" s="46"/>
      <c r="Q118" s="46"/>
      <c r="R118" s="46"/>
      <c r="S118" s="46"/>
      <c r="T118" s="94"/>
      <c r="AT118" s="23" t="s">
        <v>174</v>
      </c>
      <c r="AU118" s="23" t="s">
        <v>84</v>
      </c>
    </row>
    <row r="119" s="11" customFormat="1">
      <c r="B119" s="230"/>
      <c r="C119" s="231"/>
      <c r="D119" s="232" t="s">
        <v>130</v>
      </c>
      <c r="E119" s="233" t="s">
        <v>21</v>
      </c>
      <c r="F119" s="234" t="s">
        <v>222</v>
      </c>
      <c r="G119" s="231"/>
      <c r="H119" s="235">
        <v>28.777000000000001</v>
      </c>
      <c r="I119" s="236"/>
      <c r="J119" s="231"/>
      <c r="K119" s="231"/>
      <c r="L119" s="237"/>
      <c r="M119" s="238"/>
      <c r="N119" s="239"/>
      <c r="O119" s="239"/>
      <c r="P119" s="239"/>
      <c r="Q119" s="239"/>
      <c r="R119" s="239"/>
      <c r="S119" s="239"/>
      <c r="T119" s="240"/>
      <c r="AT119" s="241" t="s">
        <v>130</v>
      </c>
      <c r="AU119" s="241" t="s">
        <v>84</v>
      </c>
      <c r="AV119" s="11" t="s">
        <v>84</v>
      </c>
      <c r="AW119" s="11" t="s">
        <v>37</v>
      </c>
      <c r="AX119" s="11" t="s">
        <v>74</v>
      </c>
      <c r="AY119" s="241" t="s">
        <v>123</v>
      </c>
    </row>
    <row r="120" s="11" customFormat="1">
      <c r="B120" s="230"/>
      <c r="C120" s="231"/>
      <c r="D120" s="232" t="s">
        <v>130</v>
      </c>
      <c r="E120" s="233" t="s">
        <v>21</v>
      </c>
      <c r="F120" s="234" t="s">
        <v>223</v>
      </c>
      <c r="G120" s="231"/>
      <c r="H120" s="235">
        <v>-2.9399999999999999</v>
      </c>
      <c r="I120" s="236"/>
      <c r="J120" s="231"/>
      <c r="K120" s="231"/>
      <c r="L120" s="237"/>
      <c r="M120" s="238"/>
      <c r="N120" s="239"/>
      <c r="O120" s="239"/>
      <c r="P120" s="239"/>
      <c r="Q120" s="239"/>
      <c r="R120" s="239"/>
      <c r="S120" s="239"/>
      <c r="T120" s="240"/>
      <c r="AT120" s="241" t="s">
        <v>130</v>
      </c>
      <c r="AU120" s="241" t="s">
        <v>84</v>
      </c>
      <c r="AV120" s="11" t="s">
        <v>84</v>
      </c>
      <c r="AW120" s="11" t="s">
        <v>37</v>
      </c>
      <c r="AX120" s="11" t="s">
        <v>74</v>
      </c>
      <c r="AY120" s="241" t="s">
        <v>123</v>
      </c>
    </row>
    <row r="121" s="12" customFormat="1">
      <c r="B121" s="242"/>
      <c r="C121" s="243"/>
      <c r="D121" s="232" t="s">
        <v>130</v>
      </c>
      <c r="E121" s="244" t="s">
        <v>21</v>
      </c>
      <c r="F121" s="245" t="s">
        <v>132</v>
      </c>
      <c r="G121" s="243"/>
      <c r="H121" s="246">
        <v>25.837</v>
      </c>
      <c r="I121" s="247"/>
      <c r="J121" s="243"/>
      <c r="K121" s="243"/>
      <c r="L121" s="248"/>
      <c r="M121" s="249"/>
      <c r="N121" s="250"/>
      <c r="O121" s="250"/>
      <c r="P121" s="250"/>
      <c r="Q121" s="250"/>
      <c r="R121" s="250"/>
      <c r="S121" s="250"/>
      <c r="T121" s="251"/>
      <c r="AT121" s="252" t="s">
        <v>130</v>
      </c>
      <c r="AU121" s="252" t="s">
        <v>84</v>
      </c>
      <c r="AV121" s="12" t="s">
        <v>128</v>
      </c>
      <c r="AW121" s="12" t="s">
        <v>37</v>
      </c>
      <c r="AX121" s="12" t="s">
        <v>82</v>
      </c>
      <c r="AY121" s="252" t="s">
        <v>123</v>
      </c>
    </row>
    <row r="122" s="1" customFormat="1" ht="25.5" customHeight="1">
      <c r="B122" s="45"/>
      <c r="C122" s="218" t="s">
        <v>224</v>
      </c>
      <c r="D122" s="218" t="s">
        <v>124</v>
      </c>
      <c r="E122" s="219" t="s">
        <v>225</v>
      </c>
      <c r="F122" s="220" t="s">
        <v>226</v>
      </c>
      <c r="G122" s="221" t="s">
        <v>197</v>
      </c>
      <c r="H122" s="222">
        <v>39.228999999999999</v>
      </c>
      <c r="I122" s="223"/>
      <c r="J122" s="224">
        <f>ROUND(I122*H122,2)</f>
        <v>0</v>
      </c>
      <c r="K122" s="220" t="s">
        <v>144</v>
      </c>
      <c r="L122" s="71"/>
      <c r="M122" s="225" t="s">
        <v>21</v>
      </c>
      <c r="N122" s="226" t="s">
        <v>45</v>
      </c>
      <c r="O122" s="46"/>
      <c r="P122" s="227">
        <f>O122*H122</f>
        <v>0</v>
      </c>
      <c r="Q122" s="227">
        <v>0</v>
      </c>
      <c r="R122" s="227">
        <f>Q122*H122</f>
        <v>0</v>
      </c>
      <c r="S122" s="227">
        <v>0</v>
      </c>
      <c r="T122" s="228">
        <f>S122*H122</f>
        <v>0</v>
      </c>
      <c r="AR122" s="23" t="s">
        <v>128</v>
      </c>
      <c r="AT122" s="23" t="s">
        <v>124</v>
      </c>
      <c r="AU122" s="23" t="s">
        <v>84</v>
      </c>
      <c r="AY122" s="23" t="s">
        <v>123</v>
      </c>
      <c r="BE122" s="229">
        <f>IF(N122="základní",J122,0)</f>
        <v>0</v>
      </c>
      <c r="BF122" s="229">
        <f>IF(N122="snížená",J122,0)</f>
        <v>0</v>
      </c>
      <c r="BG122" s="229">
        <f>IF(N122="zákl. přenesená",J122,0)</f>
        <v>0</v>
      </c>
      <c r="BH122" s="229">
        <f>IF(N122="sníž. přenesená",J122,0)</f>
        <v>0</v>
      </c>
      <c r="BI122" s="229">
        <f>IF(N122="nulová",J122,0)</f>
        <v>0</v>
      </c>
      <c r="BJ122" s="23" t="s">
        <v>82</v>
      </c>
      <c r="BK122" s="229">
        <f>ROUND(I122*H122,2)</f>
        <v>0</v>
      </c>
      <c r="BL122" s="23" t="s">
        <v>128</v>
      </c>
      <c r="BM122" s="23" t="s">
        <v>227</v>
      </c>
    </row>
    <row r="123" s="1" customFormat="1">
      <c r="B123" s="45"/>
      <c r="C123" s="73"/>
      <c r="D123" s="232" t="s">
        <v>174</v>
      </c>
      <c r="E123" s="73"/>
      <c r="F123" s="253" t="s">
        <v>228</v>
      </c>
      <c r="G123" s="73"/>
      <c r="H123" s="73"/>
      <c r="I123" s="190"/>
      <c r="J123" s="73"/>
      <c r="K123" s="73"/>
      <c r="L123" s="71"/>
      <c r="M123" s="254"/>
      <c r="N123" s="46"/>
      <c r="O123" s="46"/>
      <c r="P123" s="46"/>
      <c r="Q123" s="46"/>
      <c r="R123" s="46"/>
      <c r="S123" s="46"/>
      <c r="T123" s="94"/>
      <c r="AT123" s="23" t="s">
        <v>174</v>
      </c>
      <c r="AU123" s="23" t="s">
        <v>84</v>
      </c>
    </row>
    <row r="124" s="11" customFormat="1">
      <c r="B124" s="230"/>
      <c r="C124" s="231"/>
      <c r="D124" s="232" t="s">
        <v>130</v>
      </c>
      <c r="E124" s="233" t="s">
        <v>21</v>
      </c>
      <c r="F124" s="234" t="s">
        <v>229</v>
      </c>
      <c r="G124" s="231"/>
      <c r="H124" s="235">
        <v>39.228999999999999</v>
      </c>
      <c r="I124" s="236"/>
      <c r="J124" s="231"/>
      <c r="K124" s="231"/>
      <c r="L124" s="237"/>
      <c r="M124" s="238"/>
      <c r="N124" s="239"/>
      <c r="O124" s="239"/>
      <c r="P124" s="239"/>
      <c r="Q124" s="239"/>
      <c r="R124" s="239"/>
      <c r="S124" s="239"/>
      <c r="T124" s="240"/>
      <c r="AT124" s="241" t="s">
        <v>130</v>
      </c>
      <c r="AU124" s="241" t="s">
        <v>84</v>
      </c>
      <c r="AV124" s="11" t="s">
        <v>84</v>
      </c>
      <c r="AW124" s="11" t="s">
        <v>37</v>
      </c>
      <c r="AX124" s="11" t="s">
        <v>82</v>
      </c>
      <c r="AY124" s="241" t="s">
        <v>123</v>
      </c>
    </row>
    <row r="125" s="1" customFormat="1" ht="25.5" customHeight="1">
      <c r="B125" s="45"/>
      <c r="C125" s="218" t="s">
        <v>230</v>
      </c>
      <c r="D125" s="218" t="s">
        <v>124</v>
      </c>
      <c r="E125" s="219" t="s">
        <v>231</v>
      </c>
      <c r="F125" s="220" t="s">
        <v>232</v>
      </c>
      <c r="G125" s="221" t="s">
        <v>197</v>
      </c>
      <c r="H125" s="222">
        <v>2.9399999999999999</v>
      </c>
      <c r="I125" s="223"/>
      <c r="J125" s="224">
        <f>ROUND(I125*H125,2)</f>
        <v>0</v>
      </c>
      <c r="K125" s="220" t="s">
        <v>144</v>
      </c>
      <c r="L125" s="71"/>
      <c r="M125" s="225" t="s">
        <v>21</v>
      </c>
      <c r="N125" s="226" t="s">
        <v>45</v>
      </c>
      <c r="O125" s="46"/>
      <c r="P125" s="227">
        <f>O125*H125</f>
        <v>0</v>
      </c>
      <c r="Q125" s="227">
        <v>0</v>
      </c>
      <c r="R125" s="227">
        <f>Q125*H125</f>
        <v>0</v>
      </c>
      <c r="S125" s="227">
        <v>0</v>
      </c>
      <c r="T125" s="228">
        <f>S125*H125</f>
        <v>0</v>
      </c>
      <c r="AR125" s="23" t="s">
        <v>128</v>
      </c>
      <c r="AT125" s="23" t="s">
        <v>124</v>
      </c>
      <c r="AU125" s="23" t="s">
        <v>84</v>
      </c>
      <c r="AY125" s="23" t="s">
        <v>123</v>
      </c>
      <c r="BE125" s="229">
        <f>IF(N125="základní",J125,0)</f>
        <v>0</v>
      </c>
      <c r="BF125" s="229">
        <f>IF(N125="snížená",J125,0)</f>
        <v>0</v>
      </c>
      <c r="BG125" s="229">
        <f>IF(N125="zákl. přenesená",J125,0)</f>
        <v>0</v>
      </c>
      <c r="BH125" s="229">
        <f>IF(N125="sníž. přenesená",J125,0)</f>
        <v>0</v>
      </c>
      <c r="BI125" s="229">
        <f>IF(N125="nulová",J125,0)</f>
        <v>0</v>
      </c>
      <c r="BJ125" s="23" t="s">
        <v>82</v>
      </c>
      <c r="BK125" s="229">
        <f>ROUND(I125*H125,2)</f>
        <v>0</v>
      </c>
      <c r="BL125" s="23" t="s">
        <v>128</v>
      </c>
      <c r="BM125" s="23" t="s">
        <v>233</v>
      </c>
    </row>
    <row r="126" s="1" customFormat="1">
      <c r="B126" s="45"/>
      <c r="C126" s="73"/>
      <c r="D126" s="232" t="s">
        <v>174</v>
      </c>
      <c r="E126" s="73"/>
      <c r="F126" s="253" t="s">
        <v>234</v>
      </c>
      <c r="G126" s="73"/>
      <c r="H126" s="73"/>
      <c r="I126" s="190"/>
      <c r="J126" s="73"/>
      <c r="K126" s="73"/>
      <c r="L126" s="71"/>
      <c r="M126" s="254"/>
      <c r="N126" s="46"/>
      <c r="O126" s="46"/>
      <c r="P126" s="46"/>
      <c r="Q126" s="46"/>
      <c r="R126" s="46"/>
      <c r="S126" s="46"/>
      <c r="T126" s="94"/>
      <c r="AT126" s="23" t="s">
        <v>174</v>
      </c>
      <c r="AU126" s="23" t="s">
        <v>84</v>
      </c>
    </row>
    <row r="127" s="1" customFormat="1" ht="25.5" customHeight="1">
      <c r="B127" s="45"/>
      <c r="C127" s="218" t="s">
        <v>235</v>
      </c>
      <c r="D127" s="218" t="s">
        <v>124</v>
      </c>
      <c r="E127" s="219" t="s">
        <v>236</v>
      </c>
      <c r="F127" s="220" t="s">
        <v>237</v>
      </c>
      <c r="G127" s="221" t="s">
        <v>238</v>
      </c>
      <c r="H127" s="222">
        <v>47.798000000000002</v>
      </c>
      <c r="I127" s="223"/>
      <c r="J127" s="224">
        <f>ROUND(I127*H127,2)</f>
        <v>0</v>
      </c>
      <c r="K127" s="220" t="s">
        <v>144</v>
      </c>
      <c r="L127" s="71"/>
      <c r="M127" s="225" t="s">
        <v>21</v>
      </c>
      <c r="N127" s="226" t="s">
        <v>45</v>
      </c>
      <c r="O127" s="46"/>
      <c r="P127" s="227">
        <f>O127*H127</f>
        <v>0</v>
      </c>
      <c r="Q127" s="227">
        <v>0</v>
      </c>
      <c r="R127" s="227">
        <f>Q127*H127</f>
        <v>0</v>
      </c>
      <c r="S127" s="227">
        <v>0</v>
      </c>
      <c r="T127" s="228">
        <f>S127*H127</f>
        <v>0</v>
      </c>
      <c r="AR127" s="23" t="s">
        <v>128</v>
      </c>
      <c r="AT127" s="23" t="s">
        <v>124</v>
      </c>
      <c r="AU127" s="23" t="s">
        <v>84</v>
      </c>
      <c r="AY127" s="23" t="s">
        <v>123</v>
      </c>
      <c r="BE127" s="229">
        <f>IF(N127="základní",J127,0)</f>
        <v>0</v>
      </c>
      <c r="BF127" s="229">
        <f>IF(N127="snížená",J127,0)</f>
        <v>0</v>
      </c>
      <c r="BG127" s="229">
        <f>IF(N127="zákl. přenesená",J127,0)</f>
        <v>0</v>
      </c>
      <c r="BH127" s="229">
        <f>IF(N127="sníž. přenesená",J127,0)</f>
        <v>0</v>
      </c>
      <c r="BI127" s="229">
        <f>IF(N127="nulová",J127,0)</f>
        <v>0</v>
      </c>
      <c r="BJ127" s="23" t="s">
        <v>82</v>
      </c>
      <c r="BK127" s="229">
        <f>ROUND(I127*H127,2)</f>
        <v>0</v>
      </c>
      <c r="BL127" s="23" t="s">
        <v>128</v>
      </c>
      <c r="BM127" s="23" t="s">
        <v>239</v>
      </c>
    </row>
    <row r="128" s="1" customFormat="1">
      <c r="B128" s="45"/>
      <c r="C128" s="73"/>
      <c r="D128" s="232" t="s">
        <v>174</v>
      </c>
      <c r="E128" s="73"/>
      <c r="F128" s="253" t="s">
        <v>240</v>
      </c>
      <c r="G128" s="73"/>
      <c r="H128" s="73"/>
      <c r="I128" s="190"/>
      <c r="J128" s="73"/>
      <c r="K128" s="73"/>
      <c r="L128" s="71"/>
      <c r="M128" s="254"/>
      <c r="N128" s="46"/>
      <c r="O128" s="46"/>
      <c r="P128" s="46"/>
      <c r="Q128" s="46"/>
      <c r="R128" s="46"/>
      <c r="S128" s="46"/>
      <c r="T128" s="94"/>
      <c r="AT128" s="23" t="s">
        <v>174</v>
      </c>
      <c r="AU128" s="23" t="s">
        <v>84</v>
      </c>
    </row>
    <row r="129" s="11" customFormat="1">
      <c r="B129" s="230"/>
      <c r="C129" s="231"/>
      <c r="D129" s="232" t="s">
        <v>130</v>
      </c>
      <c r="E129" s="233" t="s">
        <v>21</v>
      </c>
      <c r="F129" s="234" t="s">
        <v>241</v>
      </c>
      <c r="G129" s="231"/>
      <c r="H129" s="235">
        <v>47.798000000000002</v>
      </c>
      <c r="I129" s="236"/>
      <c r="J129" s="231"/>
      <c r="K129" s="231"/>
      <c r="L129" s="237"/>
      <c r="M129" s="238"/>
      <c r="N129" s="239"/>
      <c r="O129" s="239"/>
      <c r="P129" s="239"/>
      <c r="Q129" s="239"/>
      <c r="R129" s="239"/>
      <c r="S129" s="239"/>
      <c r="T129" s="240"/>
      <c r="AT129" s="241" t="s">
        <v>130</v>
      </c>
      <c r="AU129" s="241" t="s">
        <v>84</v>
      </c>
      <c r="AV129" s="11" t="s">
        <v>84</v>
      </c>
      <c r="AW129" s="11" t="s">
        <v>37</v>
      </c>
      <c r="AX129" s="11" t="s">
        <v>82</v>
      </c>
      <c r="AY129" s="241" t="s">
        <v>123</v>
      </c>
    </row>
    <row r="130" s="1" customFormat="1" ht="25.5" customHeight="1">
      <c r="B130" s="45"/>
      <c r="C130" s="218" t="s">
        <v>242</v>
      </c>
      <c r="D130" s="218" t="s">
        <v>124</v>
      </c>
      <c r="E130" s="219" t="s">
        <v>243</v>
      </c>
      <c r="F130" s="220" t="s">
        <v>244</v>
      </c>
      <c r="G130" s="221" t="s">
        <v>197</v>
      </c>
      <c r="H130" s="222">
        <v>2.9399999999999999</v>
      </c>
      <c r="I130" s="223"/>
      <c r="J130" s="224">
        <f>ROUND(I130*H130,2)</f>
        <v>0</v>
      </c>
      <c r="K130" s="220" t="s">
        <v>144</v>
      </c>
      <c r="L130" s="71"/>
      <c r="M130" s="225" t="s">
        <v>21</v>
      </c>
      <c r="N130" s="226" t="s">
        <v>45</v>
      </c>
      <c r="O130" s="46"/>
      <c r="P130" s="227">
        <f>O130*H130</f>
        <v>0</v>
      </c>
      <c r="Q130" s="227">
        <v>0</v>
      </c>
      <c r="R130" s="227">
        <f>Q130*H130</f>
        <v>0</v>
      </c>
      <c r="S130" s="227">
        <v>0</v>
      </c>
      <c r="T130" s="228">
        <f>S130*H130</f>
        <v>0</v>
      </c>
      <c r="AR130" s="23" t="s">
        <v>128</v>
      </c>
      <c r="AT130" s="23" t="s">
        <v>124</v>
      </c>
      <c r="AU130" s="23" t="s">
        <v>84</v>
      </c>
      <c r="AY130" s="23" t="s">
        <v>123</v>
      </c>
      <c r="BE130" s="229">
        <f>IF(N130="základní",J130,0)</f>
        <v>0</v>
      </c>
      <c r="BF130" s="229">
        <f>IF(N130="snížená",J130,0)</f>
        <v>0</v>
      </c>
      <c r="BG130" s="229">
        <f>IF(N130="zákl. přenesená",J130,0)</f>
        <v>0</v>
      </c>
      <c r="BH130" s="229">
        <f>IF(N130="sníž. přenesená",J130,0)</f>
        <v>0</v>
      </c>
      <c r="BI130" s="229">
        <f>IF(N130="nulová",J130,0)</f>
        <v>0</v>
      </c>
      <c r="BJ130" s="23" t="s">
        <v>82</v>
      </c>
      <c r="BK130" s="229">
        <f>ROUND(I130*H130,2)</f>
        <v>0</v>
      </c>
      <c r="BL130" s="23" t="s">
        <v>128</v>
      </c>
      <c r="BM130" s="23" t="s">
        <v>245</v>
      </c>
    </row>
    <row r="131" s="1" customFormat="1">
      <c r="B131" s="45"/>
      <c r="C131" s="73"/>
      <c r="D131" s="232" t="s">
        <v>174</v>
      </c>
      <c r="E131" s="73"/>
      <c r="F131" s="253" t="s">
        <v>246</v>
      </c>
      <c r="G131" s="73"/>
      <c r="H131" s="73"/>
      <c r="I131" s="190"/>
      <c r="J131" s="73"/>
      <c r="K131" s="73"/>
      <c r="L131" s="71"/>
      <c r="M131" s="254"/>
      <c r="N131" s="46"/>
      <c r="O131" s="46"/>
      <c r="P131" s="46"/>
      <c r="Q131" s="46"/>
      <c r="R131" s="46"/>
      <c r="S131" s="46"/>
      <c r="T131" s="94"/>
      <c r="AT131" s="23" t="s">
        <v>174</v>
      </c>
      <c r="AU131" s="23" t="s">
        <v>84</v>
      </c>
    </row>
    <row r="132" s="11" customFormat="1">
      <c r="B132" s="230"/>
      <c r="C132" s="231"/>
      <c r="D132" s="232" t="s">
        <v>130</v>
      </c>
      <c r="E132" s="233" t="s">
        <v>21</v>
      </c>
      <c r="F132" s="234" t="s">
        <v>247</v>
      </c>
      <c r="G132" s="231"/>
      <c r="H132" s="235">
        <v>0.89500000000000002</v>
      </c>
      <c r="I132" s="236"/>
      <c r="J132" s="231"/>
      <c r="K132" s="231"/>
      <c r="L132" s="237"/>
      <c r="M132" s="238"/>
      <c r="N132" s="239"/>
      <c r="O132" s="239"/>
      <c r="P132" s="239"/>
      <c r="Q132" s="239"/>
      <c r="R132" s="239"/>
      <c r="S132" s="239"/>
      <c r="T132" s="240"/>
      <c r="AT132" s="241" t="s">
        <v>130</v>
      </c>
      <c r="AU132" s="241" t="s">
        <v>84</v>
      </c>
      <c r="AV132" s="11" t="s">
        <v>84</v>
      </c>
      <c r="AW132" s="11" t="s">
        <v>37</v>
      </c>
      <c r="AX132" s="11" t="s">
        <v>74</v>
      </c>
      <c r="AY132" s="241" t="s">
        <v>123</v>
      </c>
    </row>
    <row r="133" s="11" customFormat="1">
      <c r="B133" s="230"/>
      <c r="C133" s="231"/>
      <c r="D133" s="232" t="s">
        <v>130</v>
      </c>
      <c r="E133" s="233" t="s">
        <v>21</v>
      </c>
      <c r="F133" s="234" t="s">
        <v>248</v>
      </c>
      <c r="G133" s="231"/>
      <c r="H133" s="235">
        <v>1.857</v>
      </c>
      <c r="I133" s="236"/>
      <c r="J133" s="231"/>
      <c r="K133" s="231"/>
      <c r="L133" s="237"/>
      <c r="M133" s="238"/>
      <c r="N133" s="239"/>
      <c r="O133" s="239"/>
      <c r="P133" s="239"/>
      <c r="Q133" s="239"/>
      <c r="R133" s="239"/>
      <c r="S133" s="239"/>
      <c r="T133" s="240"/>
      <c r="AT133" s="241" t="s">
        <v>130</v>
      </c>
      <c r="AU133" s="241" t="s">
        <v>84</v>
      </c>
      <c r="AV133" s="11" t="s">
        <v>84</v>
      </c>
      <c r="AW133" s="11" t="s">
        <v>37</v>
      </c>
      <c r="AX133" s="11" t="s">
        <v>74</v>
      </c>
      <c r="AY133" s="241" t="s">
        <v>123</v>
      </c>
    </row>
    <row r="134" s="11" customFormat="1">
      <c r="B134" s="230"/>
      <c r="C134" s="231"/>
      <c r="D134" s="232" t="s">
        <v>130</v>
      </c>
      <c r="E134" s="233" t="s">
        <v>21</v>
      </c>
      <c r="F134" s="234" t="s">
        <v>249</v>
      </c>
      <c r="G134" s="231"/>
      <c r="H134" s="235">
        <v>0.188</v>
      </c>
      <c r="I134" s="236"/>
      <c r="J134" s="231"/>
      <c r="K134" s="231"/>
      <c r="L134" s="237"/>
      <c r="M134" s="238"/>
      <c r="N134" s="239"/>
      <c r="O134" s="239"/>
      <c r="P134" s="239"/>
      <c r="Q134" s="239"/>
      <c r="R134" s="239"/>
      <c r="S134" s="239"/>
      <c r="T134" s="240"/>
      <c r="AT134" s="241" t="s">
        <v>130</v>
      </c>
      <c r="AU134" s="241" t="s">
        <v>84</v>
      </c>
      <c r="AV134" s="11" t="s">
        <v>84</v>
      </c>
      <c r="AW134" s="11" t="s">
        <v>37</v>
      </c>
      <c r="AX134" s="11" t="s">
        <v>74</v>
      </c>
      <c r="AY134" s="241" t="s">
        <v>123</v>
      </c>
    </row>
    <row r="135" s="12" customFormat="1">
      <c r="B135" s="242"/>
      <c r="C135" s="243"/>
      <c r="D135" s="232" t="s">
        <v>130</v>
      </c>
      <c r="E135" s="244" t="s">
        <v>21</v>
      </c>
      <c r="F135" s="245" t="s">
        <v>250</v>
      </c>
      <c r="G135" s="243"/>
      <c r="H135" s="246">
        <v>2.9399999999999999</v>
      </c>
      <c r="I135" s="247"/>
      <c r="J135" s="243"/>
      <c r="K135" s="243"/>
      <c r="L135" s="248"/>
      <c r="M135" s="249"/>
      <c r="N135" s="250"/>
      <c r="O135" s="250"/>
      <c r="P135" s="250"/>
      <c r="Q135" s="250"/>
      <c r="R135" s="250"/>
      <c r="S135" s="250"/>
      <c r="T135" s="251"/>
      <c r="AT135" s="252" t="s">
        <v>130</v>
      </c>
      <c r="AU135" s="252" t="s">
        <v>84</v>
      </c>
      <c r="AV135" s="12" t="s">
        <v>128</v>
      </c>
      <c r="AW135" s="12" t="s">
        <v>37</v>
      </c>
      <c r="AX135" s="12" t="s">
        <v>82</v>
      </c>
      <c r="AY135" s="252" t="s">
        <v>123</v>
      </c>
    </row>
    <row r="136" s="10" customFormat="1" ht="29.88" customHeight="1">
      <c r="B136" s="204"/>
      <c r="C136" s="205"/>
      <c r="D136" s="206" t="s">
        <v>73</v>
      </c>
      <c r="E136" s="255" t="s">
        <v>84</v>
      </c>
      <c r="F136" s="255" t="s">
        <v>251</v>
      </c>
      <c r="G136" s="205"/>
      <c r="H136" s="205"/>
      <c r="I136" s="208"/>
      <c r="J136" s="256">
        <f>BK136</f>
        <v>0</v>
      </c>
      <c r="K136" s="205"/>
      <c r="L136" s="210"/>
      <c r="M136" s="211"/>
      <c r="N136" s="212"/>
      <c r="O136" s="212"/>
      <c r="P136" s="213">
        <f>SUM(P137:P141)</f>
        <v>0</v>
      </c>
      <c r="Q136" s="212"/>
      <c r="R136" s="213">
        <f>SUM(R137:R141)</f>
        <v>0</v>
      </c>
      <c r="S136" s="212"/>
      <c r="T136" s="214">
        <f>SUM(T137:T141)</f>
        <v>0</v>
      </c>
      <c r="AR136" s="215" t="s">
        <v>82</v>
      </c>
      <c r="AT136" s="216" t="s">
        <v>73</v>
      </c>
      <c r="AU136" s="216" t="s">
        <v>82</v>
      </c>
      <c r="AY136" s="215" t="s">
        <v>123</v>
      </c>
      <c r="BK136" s="217">
        <f>SUM(BK137:BK141)</f>
        <v>0</v>
      </c>
    </row>
    <row r="137" s="1" customFormat="1" ht="38.25" customHeight="1">
      <c r="B137" s="45"/>
      <c r="C137" s="218" t="s">
        <v>252</v>
      </c>
      <c r="D137" s="218" t="s">
        <v>124</v>
      </c>
      <c r="E137" s="219" t="s">
        <v>253</v>
      </c>
      <c r="F137" s="220" t="s">
        <v>254</v>
      </c>
      <c r="G137" s="221" t="s">
        <v>172</v>
      </c>
      <c r="H137" s="222">
        <v>281.46199999999999</v>
      </c>
      <c r="I137" s="223"/>
      <c r="J137" s="224">
        <f>ROUND(I137*H137,2)</f>
        <v>0</v>
      </c>
      <c r="K137" s="220" t="s">
        <v>144</v>
      </c>
      <c r="L137" s="71"/>
      <c r="M137" s="225" t="s">
        <v>21</v>
      </c>
      <c r="N137" s="226" t="s">
        <v>45</v>
      </c>
      <c r="O137" s="46"/>
      <c r="P137" s="227">
        <f>O137*H137</f>
        <v>0</v>
      </c>
      <c r="Q137" s="227">
        <v>0</v>
      </c>
      <c r="R137" s="227">
        <f>Q137*H137</f>
        <v>0</v>
      </c>
      <c r="S137" s="227">
        <v>0</v>
      </c>
      <c r="T137" s="228">
        <f>S137*H137</f>
        <v>0</v>
      </c>
      <c r="AR137" s="23" t="s">
        <v>128</v>
      </c>
      <c r="AT137" s="23" t="s">
        <v>124</v>
      </c>
      <c r="AU137" s="23" t="s">
        <v>84</v>
      </c>
      <c r="AY137" s="23" t="s">
        <v>123</v>
      </c>
      <c r="BE137" s="229">
        <f>IF(N137="základní",J137,0)</f>
        <v>0</v>
      </c>
      <c r="BF137" s="229">
        <f>IF(N137="snížená",J137,0)</f>
        <v>0</v>
      </c>
      <c r="BG137" s="229">
        <f>IF(N137="zákl. přenesená",J137,0)</f>
        <v>0</v>
      </c>
      <c r="BH137" s="229">
        <f>IF(N137="sníž. přenesená",J137,0)</f>
        <v>0</v>
      </c>
      <c r="BI137" s="229">
        <f>IF(N137="nulová",J137,0)</f>
        <v>0</v>
      </c>
      <c r="BJ137" s="23" t="s">
        <v>82</v>
      </c>
      <c r="BK137" s="229">
        <f>ROUND(I137*H137,2)</f>
        <v>0</v>
      </c>
      <c r="BL137" s="23" t="s">
        <v>128</v>
      </c>
      <c r="BM137" s="23" t="s">
        <v>255</v>
      </c>
    </row>
    <row r="138" s="1" customFormat="1">
      <c r="B138" s="45"/>
      <c r="C138" s="73"/>
      <c r="D138" s="232" t="s">
        <v>174</v>
      </c>
      <c r="E138" s="73"/>
      <c r="F138" s="253" t="s">
        <v>256</v>
      </c>
      <c r="G138" s="73"/>
      <c r="H138" s="73"/>
      <c r="I138" s="190"/>
      <c r="J138" s="73"/>
      <c r="K138" s="73"/>
      <c r="L138" s="71"/>
      <c r="M138" s="254"/>
      <c r="N138" s="46"/>
      <c r="O138" s="46"/>
      <c r="P138" s="46"/>
      <c r="Q138" s="46"/>
      <c r="R138" s="46"/>
      <c r="S138" s="46"/>
      <c r="T138" s="94"/>
      <c r="AT138" s="23" t="s">
        <v>174</v>
      </c>
      <c r="AU138" s="23" t="s">
        <v>84</v>
      </c>
    </row>
    <row r="139" s="11" customFormat="1">
      <c r="B139" s="230"/>
      <c r="C139" s="231"/>
      <c r="D139" s="232" t="s">
        <v>130</v>
      </c>
      <c r="E139" s="233" t="s">
        <v>21</v>
      </c>
      <c r="F139" s="234" t="s">
        <v>257</v>
      </c>
      <c r="G139" s="231"/>
      <c r="H139" s="235">
        <v>241.00999999999999</v>
      </c>
      <c r="I139" s="236"/>
      <c r="J139" s="231"/>
      <c r="K139" s="231"/>
      <c r="L139" s="237"/>
      <c r="M139" s="238"/>
      <c r="N139" s="239"/>
      <c r="O139" s="239"/>
      <c r="P139" s="239"/>
      <c r="Q139" s="239"/>
      <c r="R139" s="239"/>
      <c r="S139" s="239"/>
      <c r="T139" s="240"/>
      <c r="AT139" s="241" t="s">
        <v>130</v>
      </c>
      <c r="AU139" s="241" t="s">
        <v>84</v>
      </c>
      <c r="AV139" s="11" t="s">
        <v>84</v>
      </c>
      <c r="AW139" s="11" t="s">
        <v>37</v>
      </c>
      <c r="AX139" s="11" t="s">
        <v>74</v>
      </c>
      <c r="AY139" s="241" t="s">
        <v>123</v>
      </c>
    </row>
    <row r="140" s="11" customFormat="1">
      <c r="B140" s="230"/>
      <c r="C140" s="231"/>
      <c r="D140" s="232" t="s">
        <v>130</v>
      </c>
      <c r="E140" s="233" t="s">
        <v>21</v>
      </c>
      <c r="F140" s="234" t="s">
        <v>258</v>
      </c>
      <c r="G140" s="231"/>
      <c r="H140" s="235">
        <v>40.451999999999998</v>
      </c>
      <c r="I140" s="236"/>
      <c r="J140" s="231"/>
      <c r="K140" s="231"/>
      <c r="L140" s="237"/>
      <c r="M140" s="238"/>
      <c r="N140" s="239"/>
      <c r="O140" s="239"/>
      <c r="P140" s="239"/>
      <c r="Q140" s="239"/>
      <c r="R140" s="239"/>
      <c r="S140" s="239"/>
      <c r="T140" s="240"/>
      <c r="AT140" s="241" t="s">
        <v>130</v>
      </c>
      <c r="AU140" s="241" t="s">
        <v>84</v>
      </c>
      <c r="AV140" s="11" t="s">
        <v>84</v>
      </c>
      <c r="AW140" s="11" t="s">
        <v>37</v>
      </c>
      <c r="AX140" s="11" t="s">
        <v>74</v>
      </c>
      <c r="AY140" s="241" t="s">
        <v>123</v>
      </c>
    </row>
    <row r="141" s="12" customFormat="1">
      <c r="B141" s="242"/>
      <c r="C141" s="243"/>
      <c r="D141" s="232" t="s">
        <v>130</v>
      </c>
      <c r="E141" s="244" t="s">
        <v>21</v>
      </c>
      <c r="F141" s="245" t="s">
        <v>132</v>
      </c>
      <c r="G141" s="243"/>
      <c r="H141" s="246">
        <v>281.46199999999999</v>
      </c>
      <c r="I141" s="247"/>
      <c r="J141" s="243"/>
      <c r="K141" s="243"/>
      <c r="L141" s="248"/>
      <c r="M141" s="249"/>
      <c r="N141" s="250"/>
      <c r="O141" s="250"/>
      <c r="P141" s="250"/>
      <c r="Q141" s="250"/>
      <c r="R141" s="250"/>
      <c r="S141" s="250"/>
      <c r="T141" s="251"/>
      <c r="AT141" s="252" t="s">
        <v>130</v>
      </c>
      <c r="AU141" s="252" t="s">
        <v>84</v>
      </c>
      <c r="AV141" s="12" t="s">
        <v>128</v>
      </c>
      <c r="AW141" s="12" t="s">
        <v>37</v>
      </c>
      <c r="AX141" s="12" t="s">
        <v>82</v>
      </c>
      <c r="AY141" s="252" t="s">
        <v>123</v>
      </c>
    </row>
    <row r="142" s="10" customFormat="1" ht="29.88" customHeight="1">
      <c r="B142" s="204"/>
      <c r="C142" s="205"/>
      <c r="D142" s="206" t="s">
        <v>73</v>
      </c>
      <c r="E142" s="255" t="s">
        <v>122</v>
      </c>
      <c r="F142" s="255" t="s">
        <v>259</v>
      </c>
      <c r="G142" s="205"/>
      <c r="H142" s="205"/>
      <c r="I142" s="208"/>
      <c r="J142" s="256">
        <f>BK142</f>
        <v>0</v>
      </c>
      <c r="K142" s="205"/>
      <c r="L142" s="210"/>
      <c r="M142" s="211"/>
      <c r="N142" s="212"/>
      <c r="O142" s="212"/>
      <c r="P142" s="213">
        <f>SUM(P143:P176)</f>
        <v>0</v>
      </c>
      <c r="Q142" s="212"/>
      <c r="R142" s="213">
        <f>SUM(R143:R176)</f>
        <v>53.614977750000001</v>
      </c>
      <c r="S142" s="212"/>
      <c r="T142" s="214">
        <f>SUM(T143:T176)</f>
        <v>0</v>
      </c>
      <c r="AR142" s="215" t="s">
        <v>82</v>
      </c>
      <c r="AT142" s="216" t="s">
        <v>73</v>
      </c>
      <c r="AU142" s="216" t="s">
        <v>82</v>
      </c>
      <c r="AY142" s="215" t="s">
        <v>123</v>
      </c>
      <c r="BK142" s="217">
        <f>SUM(BK143:BK176)</f>
        <v>0</v>
      </c>
    </row>
    <row r="143" s="1" customFormat="1" ht="25.5" customHeight="1">
      <c r="B143" s="45"/>
      <c r="C143" s="218" t="s">
        <v>10</v>
      </c>
      <c r="D143" s="218" t="s">
        <v>124</v>
      </c>
      <c r="E143" s="219" t="s">
        <v>260</v>
      </c>
      <c r="F143" s="220" t="s">
        <v>261</v>
      </c>
      <c r="G143" s="221" t="s">
        <v>172</v>
      </c>
      <c r="H143" s="222">
        <v>229.37000000000001</v>
      </c>
      <c r="I143" s="223"/>
      <c r="J143" s="224">
        <f>ROUND(I143*H143,2)</f>
        <v>0</v>
      </c>
      <c r="K143" s="220" t="s">
        <v>144</v>
      </c>
      <c r="L143" s="71"/>
      <c r="M143" s="225" t="s">
        <v>21</v>
      </c>
      <c r="N143" s="226" t="s">
        <v>45</v>
      </c>
      <c r="O143" s="46"/>
      <c r="P143" s="227">
        <f>O143*H143</f>
        <v>0</v>
      </c>
      <c r="Q143" s="227">
        <v>0</v>
      </c>
      <c r="R143" s="227">
        <f>Q143*H143</f>
        <v>0</v>
      </c>
      <c r="S143" s="227">
        <v>0</v>
      </c>
      <c r="T143" s="228">
        <f>S143*H143</f>
        <v>0</v>
      </c>
      <c r="AR143" s="23" t="s">
        <v>128</v>
      </c>
      <c r="AT143" s="23" t="s">
        <v>124</v>
      </c>
      <c r="AU143" s="23" t="s">
        <v>84</v>
      </c>
      <c r="AY143" s="23" t="s">
        <v>123</v>
      </c>
      <c r="BE143" s="229">
        <f>IF(N143="základní",J143,0)</f>
        <v>0</v>
      </c>
      <c r="BF143" s="229">
        <f>IF(N143="snížená",J143,0)</f>
        <v>0</v>
      </c>
      <c r="BG143" s="229">
        <f>IF(N143="zákl. přenesená",J143,0)</f>
        <v>0</v>
      </c>
      <c r="BH143" s="229">
        <f>IF(N143="sníž. přenesená",J143,0)</f>
        <v>0</v>
      </c>
      <c r="BI143" s="229">
        <f>IF(N143="nulová",J143,0)</f>
        <v>0</v>
      </c>
      <c r="BJ143" s="23" t="s">
        <v>82</v>
      </c>
      <c r="BK143" s="229">
        <f>ROUND(I143*H143,2)</f>
        <v>0</v>
      </c>
      <c r="BL143" s="23" t="s">
        <v>128</v>
      </c>
      <c r="BM143" s="23" t="s">
        <v>262</v>
      </c>
    </row>
    <row r="144" s="11" customFormat="1">
      <c r="B144" s="230"/>
      <c r="C144" s="231"/>
      <c r="D144" s="232" t="s">
        <v>130</v>
      </c>
      <c r="E144" s="233" t="s">
        <v>21</v>
      </c>
      <c r="F144" s="234" t="s">
        <v>263</v>
      </c>
      <c r="G144" s="231"/>
      <c r="H144" s="235">
        <v>221.58500000000001</v>
      </c>
      <c r="I144" s="236"/>
      <c r="J144" s="231"/>
      <c r="K144" s="231"/>
      <c r="L144" s="237"/>
      <c r="M144" s="238"/>
      <c r="N144" s="239"/>
      <c r="O144" s="239"/>
      <c r="P144" s="239"/>
      <c r="Q144" s="239"/>
      <c r="R144" s="239"/>
      <c r="S144" s="239"/>
      <c r="T144" s="240"/>
      <c r="AT144" s="241" t="s">
        <v>130</v>
      </c>
      <c r="AU144" s="241" t="s">
        <v>84</v>
      </c>
      <c r="AV144" s="11" t="s">
        <v>84</v>
      </c>
      <c r="AW144" s="11" t="s">
        <v>37</v>
      </c>
      <c r="AX144" s="11" t="s">
        <v>74</v>
      </c>
      <c r="AY144" s="241" t="s">
        <v>123</v>
      </c>
    </row>
    <row r="145" s="11" customFormat="1">
      <c r="B145" s="230"/>
      <c r="C145" s="231"/>
      <c r="D145" s="232" t="s">
        <v>130</v>
      </c>
      <c r="E145" s="233" t="s">
        <v>21</v>
      </c>
      <c r="F145" s="234" t="s">
        <v>264</v>
      </c>
      <c r="G145" s="231"/>
      <c r="H145" s="235">
        <v>7.7850000000000001</v>
      </c>
      <c r="I145" s="236"/>
      <c r="J145" s="231"/>
      <c r="K145" s="231"/>
      <c r="L145" s="237"/>
      <c r="M145" s="238"/>
      <c r="N145" s="239"/>
      <c r="O145" s="239"/>
      <c r="P145" s="239"/>
      <c r="Q145" s="239"/>
      <c r="R145" s="239"/>
      <c r="S145" s="239"/>
      <c r="T145" s="240"/>
      <c r="AT145" s="241" t="s">
        <v>130</v>
      </c>
      <c r="AU145" s="241" t="s">
        <v>84</v>
      </c>
      <c r="AV145" s="11" t="s">
        <v>84</v>
      </c>
      <c r="AW145" s="11" t="s">
        <v>37</v>
      </c>
      <c r="AX145" s="11" t="s">
        <v>74</v>
      </c>
      <c r="AY145" s="241" t="s">
        <v>123</v>
      </c>
    </row>
    <row r="146" s="12" customFormat="1">
      <c r="B146" s="242"/>
      <c r="C146" s="243"/>
      <c r="D146" s="232" t="s">
        <v>130</v>
      </c>
      <c r="E146" s="244" t="s">
        <v>21</v>
      </c>
      <c r="F146" s="245" t="s">
        <v>132</v>
      </c>
      <c r="G146" s="243"/>
      <c r="H146" s="246">
        <v>229.37000000000001</v>
      </c>
      <c r="I146" s="247"/>
      <c r="J146" s="243"/>
      <c r="K146" s="243"/>
      <c r="L146" s="248"/>
      <c r="M146" s="249"/>
      <c r="N146" s="250"/>
      <c r="O146" s="250"/>
      <c r="P146" s="250"/>
      <c r="Q146" s="250"/>
      <c r="R146" s="250"/>
      <c r="S146" s="250"/>
      <c r="T146" s="251"/>
      <c r="AT146" s="252" t="s">
        <v>130</v>
      </c>
      <c r="AU146" s="252" t="s">
        <v>84</v>
      </c>
      <c r="AV146" s="12" t="s">
        <v>128</v>
      </c>
      <c r="AW146" s="12" t="s">
        <v>37</v>
      </c>
      <c r="AX146" s="12" t="s">
        <v>82</v>
      </c>
      <c r="AY146" s="252" t="s">
        <v>123</v>
      </c>
    </row>
    <row r="147" s="1" customFormat="1" ht="25.5" customHeight="1">
      <c r="B147" s="45"/>
      <c r="C147" s="218" t="s">
        <v>265</v>
      </c>
      <c r="D147" s="218" t="s">
        <v>124</v>
      </c>
      <c r="E147" s="219" t="s">
        <v>266</v>
      </c>
      <c r="F147" s="220" t="s">
        <v>267</v>
      </c>
      <c r="G147" s="221" t="s">
        <v>172</v>
      </c>
      <c r="H147" s="222">
        <v>19.425000000000001</v>
      </c>
      <c r="I147" s="223"/>
      <c r="J147" s="224">
        <f>ROUND(I147*H147,2)</f>
        <v>0</v>
      </c>
      <c r="K147" s="220" t="s">
        <v>144</v>
      </c>
      <c r="L147" s="71"/>
      <c r="M147" s="225" t="s">
        <v>21</v>
      </c>
      <c r="N147" s="226" t="s">
        <v>45</v>
      </c>
      <c r="O147" s="46"/>
      <c r="P147" s="227">
        <f>O147*H147</f>
        <v>0</v>
      </c>
      <c r="Q147" s="227">
        <v>0</v>
      </c>
      <c r="R147" s="227">
        <f>Q147*H147</f>
        <v>0</v>
      </c>
      <c r="S147" s="227">
        <v>0</v>
      </c>
      <c r="T147" s="228">
        <f>S147*H147</f>
        <v>0</v>
      </c>
      <c r="AR147" s="23" t="s">
        <v>128</v>
      </c>
      <c r="AT147" s="23" t="s">
        <v>124</v>
      </c>
      <c r="AU147" s="23" t="s">
        <v>84</v>
      </c>
      <c r="AY147" s="23" t="s">
        <v>123</v>
      </c>
      <c r="BE147" s="229">
        <f>IF(N147="základní",J147,0)</f>
        <v>0</v>
      </c>
      <c r="BF147" s="229">
        <f>IF(N147="snížená",J147,0)</f>
        <v>0</v>
      </c>
      <c r="BG147" s="229">
        <f>IF(N147="zákl. přenesená",J147,0)</f>
        <v>0</v>
      </c>
      <c r="BH147" s="229">
        <f>IF(N147="sníž. přenesená",J147,0)</f>
        <v>0</v>
      </c>
      <c r="BI147" s="229">
        <f>IF(N147="nulová",J147,0)</f>
        <v>0</v>
      </c>
      <c r="BJ147" s="23" t="s">
        <v>82</v>
      </c>
      <c r="BK147" s="229">
        <f>ROUND(I147*H147,2)</f>
        <v>0</v>
      </c>
      <c r="BL147" s="23" t="s">
        <v>128</v>
      </c>
      <c r="BM147" s="23" t="s">
        <v>268</v>
      </c>
    </row>
    <row r="148" s="1" customFormat="1" ht="51" customHeight="1">
      <c r="B148" s="45"/>
      <c r="C148" s="218" t="s">
        <v>269</v>
      </c>
      <c r="D148" s="218" t="s">
        <v>124</v>
      </c>
      <c r="E148" s="219" t="s">
        <v>270</v>
      </c>
      <c r="F148" s="220" t="s">
        <v>271</v>
      </c>
      <c r="G148" s="221" t="s">
        <v>172</v>
      </c>
      <c r="H148" s="222">
        <v>221.58500000000001</v>
      </c>
      <c r="I148" s="223"/>
      <c r="J148" s="224">
        <f>ROUND(I148*H148,2)</f>
        <v>0</v>
      </c>
      <c r="K148" s="220" t="s">
        <v>144</v>
      </c>
      <c r="L148" s="71"/>
      <c r="M148" s="225" t="s">
        <v>21</v>
      </c>
      <c r="N148" s="226" t="s">
        <v>45</v>
      </c>
      <c r="O148" s="46"/>
      <c r="P148" s="227">
        <f>O148*H148</f>
        <v>0</v>
      </c>
      <c r="Q148" s="227">
        <v>0.084250000000000005</v>
      </c>
      <c r="R148" s="227">
        <f>Q148*H148</f>
        <v>18.668536250000002</v>
      </c>
      <c r="S148" s="227">
        <v>0</v>
      </c>
      <c r="T148" s="228">
        <f>S148*H148</f>
        <v>0</v>
      </c>
      <c r="AR148" s="23" t="s">
        <v>128</v>
      </c>
      <c r="AT148" s="23" t="s">
        <v>124</v>
      </c>
      <c r="AU148" s="23" t="s">
        <v>84</v>
      </c>
      <c r="AY148" s="23" t="s">
        <v>123</v>
      </c>
      <c r="BE148" s="229">
        <f>IF(N148="základní",J148,0)</f>
        <v>0</v>
      </c>
      <c r="BF148" s="229">
        <f>IF(N148="snížená",J148,0)</f>
        <v>0</v>
      </c>
      <c r="BG148" s="229">
        <f>IF(N148="zákl. přenesená",J148,0)</f>
        <v>0</v>
      </c>
      <c r="BH148" s="229">
        <f>IF(N148="sníž. přenesená",J148,0)</f>
        <v>0</v>
      </c>
      <c r="BI148" s="229">
        <f>IF(N148="nulová",J148,0)</f>
        <v>0</v>
      </c>
      <c r="BJ148" s="23" t="s">
        <v>82</v>
      </c>
      <c r="BK148" s="229">
        <f>ROUND(I148*H148,2)</f>
        <v>0</v>
      </c>
      <c r="BL148" s="23" t="s">
        <v>128</v>
      </c>
      <c r="BM148" s="23" t="s">
        <v>272</v>
      </c>
    </row>
    <row r="149" s="1" customFormat="1">
      <c r="B149" s="45"/>
      <c r="C149" s="73"/>
      <c r="D149" s="232" t="s">
        <v>174</v>
      </c>
      <c r="E149" s="73"/>
      <c r="F149" s="253" t="s">
        <v>273</v>
      </c>
      <c r="G149" s="73"/>
      <c r="H149" s="73"/>
      <c r="I149" s="190"/>
      <c r="J149" s="73"/>
      <c r="K149" s="73"/>
      <c r="L149" s="71"/>
      <c r="M149" s="254"/>
      <c r="N149" s="46"/>
      <c r="O149" s="46"/>
      <c r="P149" s="46"/>
      <c r="Q149" s="46"/>
      <c r="R149" s="46"/>
      <c r="S149" s="46"/>
      <c r="T149" s="94"/>
      <c r="AT149" s="23" t="s">
        <v>174</v>
      </c>
      <c r="AU149" s="23" t="s">
        <v>84</v>
      </c>
    </row>
    <row r="150" s="11" customFormat="1">
      <c r="B150" s="230"/>
      <c r="C150" s="231"/>
      <c r="D150" s="232" t="s">
        <v>130</v>
      </c>
      <c r="E150" s="233" t="s">
        <v>21</v>
      </c>
      <c r="F150" s="234" t="s">
        <v>274</v>
      </c>
      <c r="G150" s="231"/>
      <c r="H150" s="235">
        <v>91.599999999999994</v>
      </c>
      <c r="I150" s="236"/>
      <c r="J150" s="231"/>
      <c r="K150" s="231"/>
      <c r="L150" s="237"/>
      <c r="M150" s="238"/>
      <c r="N150" s="239"/>
      <c r="O150" s="239"/>
      <c r="P150" s="239"/>
      <c r="Q150" s="239"/>
      <c r="R150" s="239"/>
      <c r="S150" s="239"/>
      <c r="T150" s="240"/>
      <c r="AT150" s="241" t="s">
        <v>130</v>
      </c>
      <c r="AU150" s="241" t="s">
        <v>84</v>
      </c>
      <c r="AV150" s="11" t="s">
        <v>84</v>
      </c>
      <c r="AW150" s="11" t="s">
        <v>37</v>
      </c>
      <c r="AX150" s="11" t="s">
        <v>74</v>
      </c>
      <c r="AY150" s="241" t="s">
        <v>123</v>
      </c>
    </row>
    <row r="151" s="11" customFormat="1">
      <c r="B151" s="230"/>
      <c r="C151" s="231"/>
      <c r="D151" s="232" t="s">
        <v>130</v>
      </c>
      <c r="E151" s="233" t="s">
        <v>21</v>
      </c>
      <c r="F151" s="234" t="s">
        <v>275</v>
      </c>
      <c r="G151" s="231"/>
      <c r="H151" s="235">
        <v>139.50999999999999</v>
      </c>
      <c r="I151" s="236"/>
      <c r="J151" s="231"/>
      <c r="K151" s="231"/>
      <c r="L151" s="237"/>
      <c r="M151" s="238"/>
      <c r="N151" s="239"/>
      <c r="O151" s="239"/>
      <c r="P151" s="239"/>
      <c r="Q151" s="239"/>
      <c r="R151" s="239"/>
      <c r="S151" s="239"/>
      <c r="T151" s="240"/>
      <c r="AT151" s="241" t="s">
        <v>130</v>
      </c>
      <c r="AU151" s="241" t="s">
        <v>84</v>
      </c>
      <c r="AV151" s="11" t="s">
        <v>84</v>
      </c>
      <c r="AW151" s="11" t="s">
        <v>37</v>
      </c>
      <c r="AX151" s="11" t="s">
        <v>74</v>
      </c>
      <c r="AY151" s="241" t="s">
        <v>123</v>
      </c>
    </row>
    <row r="152" s="11" customFormat="1">
      <c r="B152" s="230"/>
      <c r="C152" s="231"/>
      <c r="D152" s="232" t="s">
        <v>130</v>
      </c>
      <c r="E152" s="233" t="s">
        <v>21</v>
      </c>
      <c r="F152" s="234" t="s">
        <v>276</v>
      </c>
      <c r="G152" s="231"/>
      <c r="H152" s="235">
        <v>5.7000000000000002</v>
      </c>
      <c r="I152" s="236"/>
      <c r="J152" s="231"/>
      <c r="K152" s="231"/>
      <c r="L152" s="237"/>
      <c r="M152" s="238"/>
      <c r="N152" s="239"/>
      <c r="O152" s="239"/>
      <c r="P152" s="239"/>
      <c r="Q152" s="239"/>
      <c r="R152" s="239"/>
      <c r="S152" s="239"/>
      <c r="T152" s="240"/>
      <c r="AT152" s="241" t="s">
        <v>130</v>
      </c>
      <c r="AU152" s="241" t="s">
        <v>84</v>
      </c>
      <c r="AV152" s="11" t="s">
        <v>84</v>
      </c>
      <c r="AW152" s="11" t="s">
        <v>37</v>
      </c>
      <c r="AX152" s="11" t="s">
        <v>74</v>
      </c>
      <c r="AY152" s="241" t="s">
        <v>123</v>
      </c>
    </row>
    <row r="153" s="13" customFormat="1">
      <c r="B153" s="261"/>
      <c r="C153" s="262"/>
      <c r="D153" s="232" t="s">
        <v>130</v>
      </c>
      <c r="E153" s="263" t="s">
        <v>21</v>
      </c>
      <c r="F153" s="264" t="s">
        <v>277</v>
      </c>
      <c r="G153" s="262"/>
      <c r="H153" s="265">
        <v>236.81</v>
      </c>
      <c r="I153" s="266"/>
      <c r="J153" s="262"/>
      <c r="K153" s="262"/>
      <c r="L153" s="267"/>
      <c r="M153" s="268"/>
      <c r="N153" s="269"/>
      <c r="O153" s="269"/>
      <c r="P153" s="269"/>
      <c r="Q153" s="269"/>
      <c r="R153" s="269"/>
      <c r="S153" s="269"/>
      <c r="T153" s="270"/>
      <c r="AT153" s="271" t="s">
        <v>130</v>
      </c>
      <c r="AU153" s="271" t="s">
        <v>84</v>
      </c>
      <c r="AV153" s="13" t="s">
        <v>140</v>
      </c>
      <c r="AW153" s="13" t="s">
        <v>37</v>
      </c>
      <c r="AX153" s="13" t="s">
        <v>74</v>
      </c>
      <c r="AY153" s="271" t="s">
        <v>123</v>
      </c>
    </row>
    <row r="154" s="11" customFormat="1">
      <c r="B154" s="230"/>
      <c r="C154" s="231"/>
      <c r="D154" s="232" t="s">
        <v>130</v>
      </c>
      <c r="E154" s="233" t="s">
        <v>21</v>
      </c>
      <c r="F154" s="234" t="s">
        <v>278</v>
      </c>
      <c r="G154" s="231"/>
      <c r="H154" s="235">
        <v>-19.425000000000001</v>
      </c>
      <c r="I154" s="236"/>
      <c r="J154" s="231"/>
      <c r="K154" s="231"/>
      <c r="L154" s="237"/>
      <c r="M154" s="238"/>
      <c r="N154" s="239"/>
      <c r="O154" s="239"/>
      <c r="P154" s="239"/>
      <c r="Q154" s="239"/>
      <c r="R154" s="239"/>
      <c r="S154" s="239"/>
      <c r="T154" s="240"/>
      <c r="AT154" s="241" t="s">
        <v>130</v>
      </c>
      <c r="AU154" s="241" t="s">
        <v>84</v>
      </c>
      <c r="AV154" s="11" t="s">
        <v>84</v>
      </c>
      <c r="AW154" s="11" t="s">
        <v>37</v>
      </c>
      <c r="AX154" s="11" t="s">
        <v>74</v>
      </c>
      <c r="AY154" s="241" t="s">
        <v>123</v>
      </c>
    </row>
    <row r="155" s="11" customFormat="1">
      <c r="B155" s="230"/>
      <c r="C155" s="231"/>
      <c r="D155" s="232" t="s">
        <v>130</v>
      </c>
      <c r="E155" s="233" t="s">
        <v>21</v>
      </c>
      <c r="F155" s="234" t="s">
        <v>279</v>
      </c>
      <c r="G155" s="231"/>
      <c r="H155" s="235">
        <v>4.2000000000000002</v>
      </c>
      <c r="I155" s="236"/>
      <c r="J155" s="231"/>
      <c r="K155" s="231"/>
      <c r="L155" s="237"/>
      <c r="M155" s="238"/>
      <c r="N155" s="239"/>
      <c r="O155" s="239"/>
      <c r="P155" s="239"/>
      <c r="Q155" s="239"/>
      <c r="R155" s="239"/>
      <c r="S155" s="239"/>
      <c r="T155" s="240"/>
      <c r="AT155" s="241" t="s">
        <v>130</v>
      </c>
      <c r="AU155" s="241" t="s">
        <v>84</v>
      </c>
      <c r="AV155" s="11" t="s">
        <v>84</v>
      </c>
      <c r="AW155" s="11" t="s">
        <v>37</v>
      </c>
      <c r="AX155" s="11" t="s">
        <v>74</v>
      </c>
      <c r="AY155" s="241" t="s">
        <v>123</v>
      </c>
    </row>
    <row r="156" s="13" customFormat="1">
      <c r="B156" s="261"/>
      <c r="C156" s="262"/>
      <c r="D156" s="232" t="s">
        <v>130</v>
      </c>
      <c r="E156" s="263" t="s">
        <v>21</v>
      </c>
      <c r="F156" s="264" t="s">
        <v>277</v>
      </c>
      <c r="G156" s="262"/>
      <c r="H156" s="265">
        <v>-15.225</v>
      </c>
      <c r="I156" s="266"/>
      <c r="J156" s="262"/>
      <c r="K156" s="262"/>
      <c r="L156" s="267"/>
      <c r="M156" s="268"/>
      <c r="N156" s="269"/>
      <c r="O156" s="269"/>
      <c r="P156" s="269"/>
      <c r="Q156" s="269"/>
      <c r="R156" s="269"/>
      <c r="S156" s="269"/>
      <c r="T156" s="270"/>
      <c r="AT156" s="271" t="s">
        <v>130</v>
      </c>
      <c r="AU156" s="271" t="s">
        <v>84</v>
      </c>
      <c r="AV156" s="13" t="s">
        <v>140</v>
      </c>
      <c r="AW156" s="13" t="s">
        <v>37</v>
      </c>
      <c r="AX156" s="13" t="s">
        <v>74</v>
      </c>
      <c r="AY156" s="271" t="s">
        <v>123</v>
      </c>
    </row>
    <row r="157" s="12" customFormat="1">
      <c r="B157" s="242"/>
      <c r="C157" s="243"/>
      <c r="D157" s="232" t="s">
        <v>130</v>
      </c>
      <c r="E157" s="244" t="s">
        <v>21</v>
      </c>
      <c r="F157" s="245" t="s">
        <v>132</v>
      </c>
      <c r="G157" s="243"/>
      <c r="H157" s="246">
        <v>221.58500000000001</v>
      </c>
      <c r="I157" s="247"/>
      <c r="J157" s="243"/>
      <c r="K157" s="243"/>
      <c r="L157" s="248"/>
      <c r="M157" s="249"/>
      <c r="N157" s="250"/>
      <c r="O157" s="250"/>
      <c r="P157" s="250"/>
      <c r="Q157" s="250"/>
      <c r="R157" s="250"/>
      <c r="S157" s="250"/>
      <c r="T157" s="251"/>
      <c r="AT157" s="252" t="s">
        <v>130</v>
      </c>
      <c r="AU157" s="252" t="s">
        <v>84</v>
      </c>
      <c r="AV157" s="12" t="s">
        <v>128</v>
      </c>
      <c r="AW157" s="12" t="s">
        <v>37</v>
      </c>
      <c r="AX157" s="12" t="s">
        <v>82</v>
      </c>
      <c r="AY157" s="252" t="s">
        <v>123</v>
      </c>
    </row>
    <row r="158" s="1" customFormat="1" ht="16.5" customHeight="1">
      <c r="B158" s="45"/>
      <c r="C158" s="272" t="s">
        <v>280</v>
      </c>
      <c r="D158" s="272" t="s">
        <v>281</v>
      </c>
      <c r="E158" s="273" t="s">
        <v>282</v>
      </c>
      <c r="F158" s="274" t="s">
        <v>283</v>
      </c>
      <c r="G158" s="275" t="s">
        <v>172</v>
      </c>
      <c r="H158" s="276">
        <v>19.864000000000001</v>
      </c>
      <c r="I158" s="277"/>
      <c r="J158" s="278">
        <f>ROUND(I158*H158,2)</f>
        <v>0</v>
      </c>
      <c r="K158" s="274" t="s">
        <v>144</v>
      </c>
      <c r="L158" s="279"/>
      <c r="M158" s="280" t="s">
        <v>21</v>
      </c>
      <c r="N158" s="281" t="s">
        <v>45</v>
      </c>
      <c r="O158" s="46"/>
      <c r="P158" s="227">
        <f>O158*H158</f>
        <v>0</v>
      </c>
      <c r="Q158" s="227">
        <v>0.13100000000000001</v>
      </c>
      <c r="R158" s="227">
        <f>Q158*H158</f>
        <v>2.6021840000000003</v>
      </c>
      <c r="S158" s="227">
        <v>0</v>
      </c>
      <c r="T158" s="228">
        <f>S158*H158</f>
        <v>0</v>
      </c>
      <c r="AR158" s="23" t="s">
        <v>213</v>
      </c>
      <c r="AT158" s="23" t="s">
        <v>281</v>
      </c>
      <c r="AU158" s="23" t="s">
        <v>84</v>
      </c>
      <c r="AY158" s="23" t="s">
        <v>123</v>
      </c>
      <c r="BE158" s="229">
        <f>IF(N158="základní",J158,0)</f>
        <v>0</v>
      </c>
      <c r="BF158" s="229">
        <f>IF(N158="snížená",J158,0)</f>
        <v>0</v>
      </c>
      <c r="BG158" s="229">
        <f>IF(N158="zákl. přenesená",J158,0)</f>
        <v>0</v>
      </c>
      <c r="BH158" s="229">
        <f>IF(N158="sníž. přenesená",J158,0)</f>
        <v>0</v>
      </c>
      <c r="BI158" s="229">
        <f>IF(N158="nulová",J158,0)</f>
        <v>0</v>
      </c>
      <c r="BJ158" s="23" t="s">
        <v>82</v>
      </c>
      <c r="BK158" s="229">
        <f>ROUND(I158*H158,2)</f>
        <v>0</v>
      </c>
      <c r="BL158" s="23" t="s">
        <v>128</v>
      </c>
      <c r="BM158" s="23" t="s">
        <v>284</v>
      </c>
    </row>
    <row r="159" s="11" customFormat="1">
      <c r="B159" s="230"/>
      <c r="C159" s="231"/>
      <c r="D159" s="232" t="s">
        <v>130</v>
      </c>
      <c r="E159" s="233" t="s">
        <v>21</v>
      </c>
      <c r="F159" s="234" t="s">
        <v>285</v>
      </c>
      <c r="G159" s="231"/>
      <c r="H159" s="235">
        <v>3.1800000000000002</v>
      </c>
      <c r="I159" s="236"/>
      <c r="J159" s="231"/>
      <c r="K159" s="231"/>
      <c r="L159" s="237"/>
      <c r="M159" s="238"/>
      <c r="N159" s="239"/>
      <c r="O159" s="239"/>
      <c r="P159" s="239"/>
      <c r="Q159" s="239"/>
      <c r="R159" s="239"/>
      <c r="S159" s="239"/>
      <c r="T159" s="240"/>
      <c r="AT159" s="241" t="s">
        <v>130</v>
      </c>
      <c r="AU159" s="241" t="s">
        <v>84</v>
      </c>
      <c r="AV159" s="11" t="s">
        <v>84</v>
      </c>
      <c r="AW159" s="11" t="s">
        <v>37</v>
      </c>
      <c r="AX159" s="11" t="s">
        <v>74</v>
      </c>
      <c r="AY159" s="241" t="s">
        <v>123</v>
      </c>
    </row>
    <row r="160" s="11" customFormat="1">
      <c r="B160" s="230"/>
      <c r="C160" s="231"/>
      <c r="D160" s="232" t="s">
        <v>130</v>
      </c>
      <c r="E160" s="233" t="s">
        <v>21</v>
      </c>
      <c r="F160" s="234" t="s">
        <v>286</v>
      </c>
      <c r="G160" s="231"/>
      <c r="H160" s="235">
        <v>4.5800000000000001</v>
      </c>
      <c r="I160" s="236"/>
      <c r="J160" s="231"/>
      <c r="K160" s="231"/>
      <c r="L160" s="237"/>
      <c r="M160" s="238"/>
      <c r="N160" s="239"/>
      <c r="O160" s="239"/>
      <c r="P160" s="239"/>
      <c r="Q160" s="239"/>
      <c r="R160" s="239"/>
      <c r="S160" s="239"/>
      <c r="T160" s="240"/>
      <c r="AT160" s="241" t="s">
        <v>130</v>
      </c>
      <c r="AU160" s="241" t="s">
        <v>84</v>
      </c>
      <c r="AV160" s="11" t="s">
        <v>84</v>
      </c>
      <c r="AW160" s="11" t="s">
        <v>37</v>
      </c>
      <c r="AX160" s="11" t="s">
        <v>74</v>
      </c>
      <c r="AY160" s="241" t="s">
        <v>123</v>
      </c>
    </row>
    <row r="161" s="11" customFormat="1">
      <c r="B161" s="230"/>
      <c r="C161" s="231"/>
      <c r="D161" s="232" t="s">
        <v>130</v>
      </c>
      <c r="E161" s="233" t="s">
        <v>21</v>
      </c>
      <c r="F161" s="234" t="s">
        <v>287</v>
      </c>
      <c r="G161" s="231"/>
      <c r="H161" s="235">
        <v>4.3099999999999996</v>
      </c>
      <c r="I161" s="236"/>
      <c r="J161" s="231"/>
      <c r="K161" s="231"/>
      <c r="L161" s="237"/>
      <c r="M161" s="238"/>
      <c r="N161" s="239"/>
      <c r="O161" s="239"/>
      <c r="P161" s="239"/>
      <c r="Q161" s="239"/>
      <c r="R161" s="239"/>
      <c r="S161" s="239"/>
      <c r="T161" s="240"/>
      <c r="AT161" s="241" t="s">
        <v>130</v>
      </c>
      <c r="AU161" s="241" t="s">
        <v>84</v>
      </c>
      <c r="AV161" s="11" t="s">
        <v>84</v>
      </c>
      <c r="AW161" s="11" t="s">
        <v>37</v>
      </c>
      <c r="AX161" s="11" t="s">
        <v>74</v>
      </c>
      <c r="AY161" s="241" t="s">
        <v>123</v>
      </c>
    </row>
    <row r="162" s="11" customFormat="1">
      <c r="B162" s="230"/>
      <c r="C162" s="231"/>
      <c r="D162" s="232" t="s">
        <v>130</v>
      </c>
      <c r="E162" s="233" t="s">
        <v>21</v>
      </c>
      <c r="F162" s="234" t="s">
        <v>288</v>
      </c>
      <c r="G162" s="231"/>
      <c r="H162" s="235">
        <v>3.2999999999999998</v>
      </c>
      <c r="I162" s="236"/>
      <c r="J162" s="231"/>
      <c r="K162" s="231"/>
      <c r="L162" s="237"/>
      <c r="M162" s="238"/>
      <c r="N162" s="239"/>
      <c r="O162" s="239"/>
      <c r="P162" s="239"/>
      <c r="Q162" s="239"/>
      <c r="R162" s="239"/>
      <c r="S162" s="239"/>
      <c r="T162" s="240"/>
      <c r="AT162" s="241" t="s">
        <v>130</v>
      </c>
      <c r="AU162" s="241" t="s">
        <v>84</v>
      </c>
      <c r="AV162" s="11" t="s">
        <v>84</v>
      </c>
      <c r="AW162" s="11" t="s">
        <v>37</v>
      </c>
      <c r="AX162" s="11" t="s">
        <v>74</v>
      </c>
      <c r="AY162" s="241" t="s">
        <v>123</v>
      </c>
    </row>
    <row r="163" s="13" customFormat="1">
      <c r="B163" s="261"/>
      <c r="C163" s="262"/>
      <c r="D163" s="232" t="s">
        <v>130</v>
      </c>
      <c r="E163" s="263" t="s">
        <v>21</v>
      </c>
      <c r="F163" s="264" t="s">
        <v>289</v>
      </c>
      <c r="G163" s="262"/>
      <c r="H163" s="265">
        <v>15.369999999999999</v>
      </c>
      <c r="I163" s="266"/>
      <c r="J163" s="262"/>
      <c r="K163" s="262"/>
      <c r="L163" s="267"/>
      <c r="M163" s="268"/>
      <c r="N163" s="269"/>
      <c r="O163" s="269"/>
      <c r="P163" s="269"/>
      <c r="Q163" s="269"/>
      <c r="R163" s="269"/>
      <c r="S163" s="269"/>
      <c r="T163" s="270"/>
      <c r="AT163" s="271" t="s">
        <v>130</v>
      </c>
      <c r="AU163" s="271" t="s">
        <v>84</v>
      </c>
      <c r="AV163" s="13" t="s">
        <v>140</v>
      </c>
      <c r="AW163" s="13" t="s">
        <v>37</v>
      </c>
      <c r="AX163" s="13" t="s">
        <v>74</v>
      </c>
      <c r="AY163" s="271" t="s">
        <v>123</v>
      </c>
    </row>
    <row r="164" s="11" customFormat="1">
      <c r="B164" s="230"/>
      <c r="C164" s="231"/>
      <c r="D164" s="232" t="s">
        <v>130</v>
      </c>
      <c r="E164" s="233" t="s">
        <v>21</v>
      </c>
      <c r="F164" s="234" t="s">
        <v>290</v>
      </c>
      <c r="G164" s="231"/>
      <c r="H164" s="235">
        <v>4.2000000000000002</v>
      </c>
      <c r="I164" s="236"/>
      <c r="J164" s="231"/>
      <c r="K164" s="231"/>
      <c r="L164" s="237"/>
      <c r="M164" s="238"/>
      <c r="N164" s="239"/>
      <c r="O164" s="239"/>
      <c r="P164" s="239"/>
      <c r="Q164" s="239"/>
      <c r="R164" s="239"/>
      <c r="S164" s="239"/>
      <c r="T164" s="240"/>
      <c r="AT164" s="241" t="s">
        <v>130</v>
      </c>
      <c r="AU164" s="241" t="s">
        <v>84</v>
      </c>
      <c r="AV164" s="11" t="s">
        <v>84</v>
      </c>
      <c r="AW164" s="11" t="s">
        <v>37</v>
      </c>
      <c r="AX164" s="11" t="s">
        <v>74</v>
      </c>
      <c r="AY164" s="241" t="s">
        <v>123</v>
      </c>
    </row>
    <row r="165" s="13" customFormat="1">
      <c r="B165" s="261"/>
      <c r="C165" s="262"/>
      <c r="D165" s="232" t="s">
        <v>130</v>
      </c>
      <c r="E165" s="263" t="s">
        <v>21</v>
      </c>
      <c r="F165" s="264" t="s">
        <v>277</v>
      </c>
      <c r="G165" s="262"/>
      <c r="H165" s="265">
        <v>4.2000000000000002</v>
      </c>
      <c r="I165" s="266"/>
      <c r="J165" s="262"/>
      <c r="K165" s="262"/>
      <c r="L165" s="267"/>
      <c r="M165" s="268"/>
      <c r="N165" s="269"/>
      <c r="O165" s="269"/>
      <c r="P165" s="269"/>
      <c r="Q165" s="269"/>
      <c r="R165" s="269"/>
      <c r="S165" s="269"/>
      <c r="T165" s="270"/>
      <c r="AT165" s="271" t="s">
        <v>130</v>
      </c>
      <c r="AU165" s="271" t="s">
        <v>84</v>
      </c>
      <c r="AV165" s="13" t="s">
        <v>140</v>
      </c>
      <c r="AW165" s="13" t="s">
        <v>37</v>
      </c>
      <c r="AX165" s="13" t="s">
        <v>74</v>
      </c>
      <c r="AY165" s="271" t="s">
        <v>123</v>
      </c>
    </row>
    <row r="166" s="11" customFormat="1">
      <c r="B166" s="230"/>
      <c r="C166" s="231"/>
      <c r="D166" s="232" t="s">
        <v>130</v>
      </c>
      <c r="E166" s="233" t="s">
        <v>21</v>
      </c>
      <c r="F166" s="234" t="s">
        <v>291</v>
      </c>
      <c r="G166" s="231"/>
      <c r="H166" s="235">
        <v>0.29399999999999998</v>
      </c>
      <c r="I166" s="236"/>
      <c r="J166" s="231"/>
      <c r="K166" s="231"/>
      <c r="L166" s="237"/>
      <c r="M166" s="238"/>
      <c r="N166" s="239"/>
      <c r="O166" s="239"/>
      <c r="P166" s="239"/>
      <c r="Q166" s="239"/>
      <c r="R166" s="239"/>
      <c r="S166" s="239"/>
      <c r="T166" s="240"/>
      <c r="AT166" s="241" t="s">
        <v>130</v>
      </c>
      <c r="AU166" s="241" t="s">
        <v>84</v>
      </c>
      <c r="AV166" s="11" t="s">
        <v>84</v>
      </c>
      <c r="AW166" s="11" t="s">
        <v>37</v>
      </c>
      <c r="AX166" s="11" t="s">
        <v>74</v>
      </c>
      <c r="AY166" s="241" t="s">
        <v>123</v>
      </c>
    </row>
    <row r="167" s="12" customFormat="1">
      <c r="B167" s="242"/>
      <c r="C167" s="243"/>
      <c r="D167" s="232" t="s">
        <v>130</v>
      </c>
      <c r="E167" s="244" t="s">
        <v>21</v>
      </c>
      <c r="F167" s="245" t="s">
        <v>132</v>
      </c>
      <c r="G167" s="243"/>
      <c r="H167" s="246">
        <v>19.864000000000001</v>
      </c>
      <c r="I167" s="247"/>
      <c r="J167" s="243"/>
      <c r="K167" s="243"/>
      <c r="L167" s="248"/>
      <c r="M167" s="249"/>
      <c r="N167" s="250"/>
      <c r="O167" s="250"/>
      <c r="P167" s="250"/>
      <c r="Q167" s="250"/>
      <c r="R167" s="250"/>
      <c r="S167" s="250"/>
      <c r="T167" s="251"/>
      <c r="AT167" s="252" t="s">
        <v>130</v>
      </c>
      <c r="AU167" s="252" t="s">
        <v>84</v>
      </c>
      <c r="AV167" s="12" t="s">
        <v>128</v>
      </c>
      <c r="AW167" s="12" t="s">
        <v>37</v>
      </c>
      <c r="AX167" s="12" t="s">
        <v>82</v>
      </c>
      <c r="AY167" s="252" t="s">
        <v>123</v>
      </c>
    </row>
    <row r="168" s="1" customFormat="1" ht="16.5" customHeight="1">
      <c r="B168" s="45"/>
      <c r="C168" s="272" t="s">
        <v>292</v>
      </c>
      <c r="D168" s="272" t="s">
        <v>281</v>
      </c>
      <c r="E168" s="273" t="s">
        <v>293</v>
      </c>
      <c r="F168" s="274" t="s">
        <v>294</v>
      </c>
      <c r="G168" s="275" t="s">
        <v>172</v>
      </c>
      <c r="H168" s="276">
        <v>205.04499999999999</v>
      </c>
      <c r="I168" s="277"/>
      <c r="J168" s="278">
        <f>ROUND(I168*H168,2)</f>
        <v>0</v>
      </c>
      <c r="K168" s="274" t="s">
        <v>144</v>
      </c>
      <c r="L168" s="279"/>
      <c r="M168" s="280" t="s">
        <v>21</v>
      </c>
      <c r="N168" s="281" t="s">
        <v>45</v>
      </c>
      <c r="O168" s="46"/>
      <c r="P168" s="227">
        <f>O168*H168</f>
        <v>0</v>
      </c>
      <c r="Q168" s="227">
        <v>0.13100000000000001</v>
      </c>
      <c r="R168" s="227">
        <f>Q168*H168</f>
        <v>26.860894999999999</v>
      </c>
      <c r="S168" s="227">
        <v>0</v>
      </c>
      <c r="T168" s="228">
        <f>S168*H168</f>
        <v>0</v>
      </c>
      <c r="AR168" s="23" t="s">
        <v>213</v>
      </c>
      <c r="AT168" s="23" t="s">
        <v>281</v>
      </c>
      <c r="AU168" s="23" t="s">
        <v>84</v>
      </c>
      <c r="AY168" s="23" t="s">
        <v>123</v>
      </c>
      <c r="BE168" s="229">
        <f>IF(N168="základní",J168,0)</f>
        <v>0</v>
      </c>
      <c r="BF168" s="229">
        <f>IF(N168="snížená",J168,0)</f>
        <v>0</v>
      </c>
      <c r="BG168" s="229">
        <f>IF(N168="zákl. přenesená",J168,0)</f>
        <v>0</v>
      </c>
      <c r="BH168" s="229">
        <f>IF(N168="sníž. přenesená",J168,0)</f>
        <v>0</v>
      </c>
      <c r="BI168" s="229">
        <f>IF(N168="nulová",J168,0)</f>
        <v>0</v>
      </c>
      <c r="BJ168" s="23" t="s">
        <v>82</v>
      </c>
      <c r="BK168" s="229">
        <f>ROUND(I168*H168,2)</f>
        <v>0</v>
      </c>
      <c r="BL168" s="23" t="s">
        <v>128</v>
      </c>
      <c r="BM168" s="23" t="s">
        <v>295</v>
      </c>
    </row>
    <row r="169" s="11" customFormat="1">
      <c r="B169" s="230"/>
      <c r="C169" s="231"/>
      <c r="D169" s="232" t="s">
        <v>130</v>
      </c>
      <c r="E169" s="233" t="s">
        <v>21</v>
      </c>
      <c r="F169" s="234" t="s">
        <v>296</v>
      </c>
      <c r="G169" s="231"/>
      <c r="H169" s="235">
        <v>205.04499999999999</v>
      </c>
      <c r="I169" s="236"/>
      <c r="J169" s="231"/>
      <c r="K169" s="231"/>
      <c r="L169" s="237"/>
      <c r="M169" s="238"/>
      <c r="N169" s="239"/>
      <c r="O169" s="239"/>
      <c r="P169" s="239"/>
      <c r="Q169" s="239"/>
      <c r="R169" s="239"/>
      <c r="S169" s="239"/>
      <c r="T169" s="240"/>
      <c r="AT169" s="241" t="s">
        <v>130</v>
      </c>
      <c r="AU169" s="241" t="s">
        <v>84</v>
      </c>
      <c r="AV169" s="11" t="s">
        <v>84</v>
      </c>
      <c r="AW169" s="11" t="s">
        <v>37</v>
      </c>
      <c r="AX169" s="11" t="s">
        <v>74</v>
      </c>
      <c r="AY169" s="241" t="s">
        <v>123</v>
      </c>
    </row>
    <row r="170" s="13" customFormat="1">
      <c r="B170" s="261"/>
      <c r="C170" s="262"/>
      <c r="D170" s="232" t="s">
        <v>130</v>
      </c>
      <c r="E170" s="263" t="s">
        <v>21</v>
      </c>
      <c r="F170" s="264" t="s">
        <v>277</v>
      </c>
      <c r="G170" s="262"/>
      <c r="H170" s="265">
        <v>205.04499999999999</v>
      </c>
      <c r="I170" s="266"/>
      <c r="J170" s="262"/>
      <c r="K170" s="262"/>
      <c r="L170" s="267"/>
      <c r="M170" s="268"/>
      <c r="N170" s="269"/>
      <c r="O170" s="269"/>
      <c r="P170" s="269"/>
      <c r="Q170" s="269"/>
      <c r="R170" s="269"/>
      <c r="S170" s="269"/>
      <c r="T170" s="270"/>
      <c r="AT170" s="271" t="s">
        <v>130</v>
      </c>
      <c r="AU170" s="271" t="s">
        <v>84</v>
      </c>
      <c r="AV170" s="13" t="s">
        <v>140</v>
      </c>
      <c r="AW170" s="13" t="s">
        <v>37</v>
      </c>
      <c r="AX170" s="13" t="s">
        <v>74</v>
      </c>
      <c r="AY170" s="271" t="s">
        <v>123</v>
      </c>
    </row>
    <row r="171" s="12" customFormat="1">
      <c r="B171" s="242"/>
      <c r="C171" s="243"/>
      <c r="D171" s="232" t="s">
        <v>130</v>
      </c>
      <c r="E171" s="244" t="s">
        <v>21</v>
      </c>
      <c r="F171" s="245" t="s">
        <v>132</v>
      </c>
      <c r="G171" s="243"/>
      <c r="H171" s="246">
        <v>205.04499999999999</v>
      </c>
      <c r="I171" s="247"/>
      <c r="J171" s="243"/>
      <c r="K171" s="243"/>
      <c r="L171" s="248"/>
      <c r="M171" s="249"/>
      <c r="N171" s="250"/>
      <c r="O171" s="250"/>
      <c r="P171" s="250"/>
      <c r="Q171" s="250"/>
      <c r="R171" s="250"/>
      <c r="S171" s="250"/>
      <c r="T171" s="251"/>
      <c r="AT171" s="252" t="s">
        <v>130</v>
      </c>
      <c r="AU171" s="252" t="s">
        <v>84</v>
      </c>
      <c r="AV171" s="12" t="s">
        <v>128</v>
      </c>
      <c r="AW171" s="12" t="s">
        <v>37</v>
      </c>
      <c r="AX171" s="12" t="s">
        <v>82</v>
      </c>
      <c r="AY171" s="252" t="s">
        <v>123</v>
      </c>
    </row>
    <row r="172" s="1" customFormat="1" ht="51" customHeight="1">
      <c r="B172" s="45"/>
      <c r="C172" s="218" t="s">
        <v>297</v>
      </c>
      <c r="D172" s="218" t="s">
        <v>124</v>
      </c>
      <c r="E172" s="219" t="s">
        <v>298</v>
      </c>
      <c r="F172" s="220" t="s">
        <v>299</v>
      </c>
      <c r="G172" s="221" t="s">
        <v>172</v>
      </c>
      <c r="H172" s="222">
        <v>19.425000000000001</v>
      </c>
      <c r="I172" s="223"/>
      <c r="J172" s="224">
        <f>ROUND(I172*H172,2)</f>
        <v>0</v>
      </c>
      <c r="K172" s="220" t="s">
        <v>144</v>
      </c>
      <c r="L172" s="71"/>
      <c r="M172" s="225" t="s">
        <v>21</v>
      </c>
      <c r="N172" s="226" t="s">
        <v>45</v>
      </c>
      <c r="O172" s="46"/>
      <c r="P172" s="227">
        <f>O172*H172</f>
        <v>0</v>
      </c>
      <c r="Q172" s="227">
        <v>0.10362</v>
      </c>
      <c r="R172" s="227">
        <f>Q172*H172</f>
        <v>2.0128185000000003</v>
      </c>
      <c r="S172" s="227">
        <v>0</v>
      </c>
      <c r="T172" s="228">
        <f>S172*H172</f>
        <v>0</v>
      </c>
      <c r="AR172" s="23" t="s">
        <v>128</v>
      </c>
      <c r="AT172" s="23" t="s">
        <v>124</v>
      </c>
      <c r="AU172" s="23" t="s">
        <v>84</v>
      </c>
      <c r="AY172" s="23" t="s">
        <v>123</v>
      </c>
      <c r="BE172" s="229">
        <f>IF(N172="základní",J172,0)</f>
        <v>0</v>
      </c>
      <c r="BF172" s="229">
        <f>IF(N172="snížená",J172,0)</f>
        <v>0</v>
      </c>
      <c r="BG172" s="229">
        <f>IF(N172="zákl. přenesená",J172,0)</f>
        <v>0</v>
      </c>
      <c r="BH172" s="229">
        <f>IF(N172="sníž. přenesená",J172,0)</f>
        <v>0</v>
      </c>
      <c r="BI172" s="229">
        <f>IF(N172="nulová",J172,0)</f>
        <v>0</v>
      </c>
      <c r="BJ172" s="23" t="s">
        <v>82</v>
      </c>
      <c r="BK172" s="229">
        <f>ROUND(I172*H172,2)</f>
        <v>0</v>
      </c>
      <c r="BL172" s="23" t="s">
        <v>128</v>
      </c>
      <c r="BM172" s="23" t="s">
        <v>300</v>
      </c>
    </row>
    <row r="173" s="1" customFormat="1">
      <c r="B173" s="45"/>
      <c r="C173" s="73"/>
      <c r="D173" s="232" t="s">
        <v>174</v>
      </c>
      <c r="E173" s="73"/>
      <c r="F173" s="253" t="s">
        <v>301</v>
      </c>
      <c r="G173" s="73"/>
      <c r="H173" s="73"/>
      <c r="I173" s="190"/>
      <c r="J173" s="73"/>
      <c r="K173" s="73"/>
      <c r="L173" s="71"/>
      <c r="M173" s="254"/>
      <c r="N173" s="46"/>
      <c r="O173" s="46"/>
      <c r="P173" s="46"/>
      <c r="Q173" s="46"/>
      <c r="R173" s="46"/>
      <c r="S173" s="46"/>
      <c r="T173" s="94"/>
      <c r="AT173" s="23" t="s">
        <v>174</v>
      </c>
      <c r="AU173" s="23" t="s">
        <v>84</v>
      </c>
    </row>
    <row r="174" s="11" customFormat="1">
      <c r="B174" s="230"/>
      <c r="C174" s="231"/>
      <c r="D174" s="232" t="s">
        <v>130</v>
      </c>
      <c r="E174" s="233" t="s">
        <v>21</v>
      </c>
      <c r="F174" s="234" t="s">
        <v>302</v>
      </c>
      <c r="G174" s="231"/>
      <c r="H174" s="235">
        <v>19.425000000000001</v>
      </c>
      <c r="I174" s="236"/>
      <c r="J174" s="231"/>
      <c r="K174" s="231"/>
      <c r="L174" s="237"/>
      <c r="M174" s="238"/>
      <c r="N174" s="239"/>
      <c r="O174" s="239"/>
      <c r="P174" s="239"/>
      <c r="Q174" s="239"/>
      <c r="R174" s="239"/>
      <c r="S174" s="239"/>
      <c r="T174" s="240"/>
      <c r="AT174" s="241" t="s">
        <v>130</v>
      </c>
      <c r="AU174" s="241" t="s">
        <v>84</v>
      </c>
      <c r="AV174" s="11" t="s">
        <v>84</v>
      </c>
      <c r="AW174" s="11" t="s">
        <v>37</v>
      </c>
      <c r="AX174" s="11" t="s">
        <v>82</v>
      </c>
      <c r="AY174" s="241" t="s">
        <v>123</v>
      </c>
    </row>
    <row r="175" s="1" customFormat="1" ht="16.5" customHeight="1">
      <c r="B175" s="45"/>
      <c r="C175" s="272" t="s">
        <v>9</v>
      </c>
      <c r="D175" s="272" t="s">
        <v>281</v>
      </c>
      <c r="E175" s="273" t="s">
        <v>303</v>
      </c>
      <c r="F175" s="274" t="s">
        <v>304</v>
      </c>
      <c r="G175" s="275" t="s">
        <v>172</v>
      </c>
      <c r="H175" s="276">
        <v>19.719000000000001</v>
      </c>
      <c r="I175" s="277"/>
      <c r="J175" s="278">
        <f>ROUND(I175*H175,2)</f>
        <v>0</v>
      </c>
      <c r="K175" s="274" t="s">
        <v>144</v>
      </c>
      <c r="L175" s="279"/>
      <c r="M175" s="280" t="s">
        <v>21</v>
      </c>
      <c r="N175" s="281" t="s">
        <v>45</v>
      </c>
      <c r="O175" s="46"/>
      <c r="P175" s="227">
        <f>O175*H175</f>
        <v>0</v>
      </c>
      <c r="Q175" s="227">
        <v>0.17599999999999999</v>
      </c>
      <c r="R175" s="227">
        <f>Q175*H175</f>
        <v>3.4705439999999999</v>
      </c>
      <c r="S175" s="227">
        <v>0</v>
      </c>
      <c r="T175" s="228">
        <f>S175*H175</f>
        <v>0</v>
      </c>
      <c r="AR175" s="23" t="s">
        <v>213</v>
      </c>
      <c r="AT175" s="23" t="s">
        <v>281</v>
      </c>
      <c r="AU175" s="23" t="s">
        <v>84</v>
      </c>
      <c r="AY175" s="23" t="s">
        <v>123</v>
      </c>
      <c r="BE175" s="229">
        <f>IF(N175="základní",J175,0)</f>
        <v>0</v>
      </c>
      <c r="BF175" s="229">
        <f>IF(N175="snížená",J175,0)</f>
        <v>0</v>
      </c>
      <c r="BG175" s="229">
        <f>IF(N175="zákl. přenesená",J175,0)</f>
        <v>0</v>
      </c>
      <c r="BH175" s="229">
        <f>IF(N175="sníž. přenesená",J175,0)</f>
        <v>0</v>
      </c>
      <c r="BI175" s="229">
        <f>IF(N175="nulová",J175,0)</f>
        <v>0</v>
      </c>
      <c r="BJ175" s="23" t="s">
        <v>82</v>
      </c>
      <c r="BK175" s="229">
        <f>ROUND(I175*H175,2)</f>
        <v>0</v>
      </c>
      <c r="BL175" s="23" t="s">
        <v>128</v>
      </c>
      <c r="BM175" s="23" t="s">
        <v>305</v>
      </c>
    </row>
    <row r="176" s="11" customFormat="1">
      <c r="B176" s="230"/>
      <c r="C176" s="231"/>
      <c r="D176" s="232" t="s">
        <v>130</v>
      </c>
      <c r="E176" s="233" t="s">
        <v>21</v>
      </c>
      <c r="F176" s="234" t="s">
        <v>306</v>
      </c>
      <c r="G176" s="231"/>
      <c r="H176" s="235">
        <v>19.719000000000001</v>
      </c>
      <c r="I176" s="236"/>
      <c r="J176" s="231"/>
      <c r="K176" s="231"/>
      <c r="L176" s="237"/>
      <c r="M176" s="238"/>
      <c r="N176" s="239"/>
      <c r="O176" s="239"/>
      <c r="P176" s="239"/>
      <c r="Q176" s="239"/>
      <c r="R176" s="239"/>
      <c r="S176" s="239"/>
      <c r="T176" s="240"/>
      <c r="AT176" s="241" t="s">
        <v>130</v>
      </c>
      <c r="AU176" s="241" t="s">
        <v>84</v>
      </c>
      <c r="AV176" s="11" t="s">
        <v>84</v>
      </c>
      <c r="AW176" s="11" t="s">
        <v>37</v>
      </c>
      <c r="AX176" s="11" t="s">
        <v>82</v>
      </c>
      <c r="AY176" s="241" t="s">
        <v>123</v>
      </c>
    </row>
    <row r="177" s="10" customFormat="1" ht="29.88" customHeight="1">
      <c r="B177" s="204"/>
      <c r="C177" s="205"/>
      <c r="D177" s="206" t="s">
        <v>73</v>
      </c>
      <c r="E177" s="255" t="s">
        <v>218</v>
      </c>
      <c r="F177" s="255" t="s">
        <v>307</v>
      </c>
      <c r="G177" s="205"/>
      <c r="H177" s="205"/>
      <c r="I177" s="208"/>
      <c r="J177" s="256">
        <f>BK177</f>
        <v>0</v>
      </c>
      <c r="K177" s="205"/>
      <c r="L177" s="210"/>
      <c r="M177" s="211"/>
      <c r="N177" s="212"/>
      <c r="O177" s="212"/>
      <c r="P177" s="213">
        <f>SUM(P178:P210)</f>
        <v>0</v>
      </c>
      <c r="Q177" s="212"/>
      <c r="R177" s="213">
        <f>SUM(R178:R210)</f>
        <v>23.778430500000002</v>
      </c>
      <c r="S177" s="212"/>
      <c r="T177" s="214">
        <f>SUM(T178:T210)</f>
        <v>0</v>
      </c>
      <c r="AR177" s="215" t="s">
        <v>82</v>
      </c>
      <c r="AT177" s="216" t="s">
        <v>73</v>
      </c>
      <c r="AU177" s="216" t="s">
        <v>82</v>
      </c>
      <c r="AY177" s="215" t="s">
        <v>123</v>
      </c>
      <c r="BK177" s="217">
        <f>SUM(BK178:BK210)</f>
        <v>0</v>
      </c>
    </row>
    <row r="178" s="1" customFormat="1" ht="25.5" customHeight="1">
      <c r="B178" s="45"/>
      <c r="C178" s="218" t="s">
        <v>308</v>
      </c>
      <c r="D178" s="218" t="s">
        <v>124</v>
      </c>
      <c r="E178" s="219" t="s">
        <v>309</v>
      </c>
      <c r="F178" s="220" t="s">
        <v>310</v>
      </c>
      <c r="G178" s="221" t="s">
        <v>172</v>
      </c>
      <c r="H178" s="222">
        <v>3.0899999999999999</v>
      </c>
      <c r="I178" s="223"/>
      <c r="J178" s="224">
        <f>ROUND(I178*H178,2)</f>
        <v>0</v>
      </c>
      <c r="K178" s="220" t="s">
        <v>21</v>
      </c>
      <c r="L178" s="71"/>
      <c r="M178" s="225" t="s">
        <v>21</v>
      </c>
      <c r="N178" s="226" t="s">
        <v>45</v>
      </c>
      <c r="O178" s="46"/>
      <c r="P178" s="227">
        <f>O178*H178</f>
        <v>0</v>
      </c>
      <c r="Q178" s="227">
        <v>0.41999999999999998</v>
      </c>
      <c r="R178" s="227">
        <f>Q178*H178</f>
        <v>1.2977999999999998</v>
      </c>
      <c r="S178" s="227">
        <v>0</v>
      </c>
      <c r="T178" s="228">
        <f>S178*H178</f>
        <v>0</v>
      </c>
      <c r="AR178" s="23" t="s">
        <v>128</v>
      </c>
      <c r="AT178" s="23" t="s">
        <v>124</v>
      </c>
      <c r="AU178" s="23" t="s">
        <v>84</v>
      </c>
      <c r="AY178" s="23" t="s">
        <v>123</v>
      </c>
      <c r="BE178" s="229">
        <f>IF(N178="základní",J178,0)</f>
        <v>0</v>
      </c>
      <c r="BF178" s="229">
        <f>IF(N178="snížená",J178,0)</f>
        <v>0</v>
      </c>
      <c r="BG178" s="229">
        <f>IF(N178="zákl. přenesená",J178,0)</f>
        <v>0</v>
      </c>
      <c r="BH178" s="229">
        <f>IF(N178="sníž. přenesená",J178,0)</f>
        <v>0</v>
      </c>
      <c r="BI178" s="229">
        <f>IF(N178="nulová",J178,0)</f>
        <v>0</v>
      </c>
      <c r="BJ178" s="23" t="s">
        <v>82</v>
      </c>
      <c r="BK178" s="229">
        <f>ROUND(I178*H178,2)</f>
        <v>0</v>
      </c>
      <c r="BL178" s="23" t="s">
        <v>128</v>
      </c>
      <c r="BM178" s="23" t="s">
        <v>311</v>
      </c>
    </row>
    <row r="179" s="1" customFormat="1">
      <c r="B179" s="45"/>
      <c r="C179" s="73"/>
      <c r="D179" s="232" t="s">
        <v>136</v>
      </c>
      <c r="E179" s="73"/>
      <c r="F179" s="253" t="s">
        <v>312</v>
      </c>
      <c r="G179" s="73"/>
      <c r="H179" s="73"/>
      <c r="I179" s="190"/>
      <c r="J179" s="73"/>
      <c r="K179" s="73"/>
      <c r="L179" s="71"/>
      <c r="M179" s="254"/>
      <c r="N179" s="46"/>
      <c r="O179" s="46"/>
      <c r="P179" s="46"/>
      <c r="Q179" s="46"/>
      <c r="R179" s="46"/>
      <c r="S179" s="46"/>
      <c r="T179" s="94"/>
      <c r="AT179" s="23" t="s">
        <v>136</v>
      </c>
      <c r="AU179" s="23" t="s">
        <v>84</v>
      </c>
    </row>
    <row r="180" s="11" customFormat="1">
      <c r="B180" s="230"/>
      <c r="C180" s="231"/>
      <c r="D180" s="232" t="s">
        <v>130</v>
      </c>
      <c r="E180" s="233" t="s">
        <v>21</v>
      </c>
      <c r="F180" s="234" t="s">
        <v>313</v>
      </c>
      <c r="G180" s="231"/>
      <c r="H180" s="235">
        <v>4.25</v>
      </c>
      <c r="I180" s="236"/>
      <c r="J180" s="231"/>
      <c r="K180" s="231"/>
      <c r="L180" s="237"/>
      <c r="M180" s="238"/>
      <c r="N180" s="239"/>
      <c r="O180" s="239"/>
      <c r="P180" s="239"/>
      <c r="Q180" s="239"/>
      <c r="R180" s="239"/>
      <c r="S180" s="239"/>
      <c r="T180" s="240"/>
      <c r="AT180" s="241" t="s">
        <v>130</v>
      </c>
      <c r="AU180" s="241" t="s">
        <v>84</v>
      </c>
      <c r="AV180" s="11" t="s">
        <v>84</v>
      </c>
      <c r="AW180" s="11" t="s">
        <v>37</v>
      </c>
      <c r="AX180" s="11" t="s">
        <v>74</v>
      </c>
      <c r="AY180" s="241" t="s">
        <v>123</v>
      </c>
    </row>
    <row r="181" s="11" customFormat="1">
      <c r="B181" s="230"/>
      <c r="C181" s="231"/>
      <c r="D181" s="232" t="s">
        <v>130</v>
      </c>
      <c r="E181" s="233" t="s">
        <v>21</v>
      </c>
      <c r="F181" s="234" t="s">
        <v>314</v>
      </c>
      <c r="G181" s="231"/>
      <c r="H181" s="235">
        <v>2.8500000000000001</v>
      </c>
      <c r="I181" s="236"/>
      <c r="J181" s="231"/>
      <c r="K181" s="231"/>
      <c r="L181" s="237"/>
      <c r="M181" s="238"/>
      <c r="N181" s="239"/>
      <c r="O181" s="239"/>
      <c r="P181" s="239"/>
      <c r="Q181" s="239"/>
      <c r="R181" s="239"/>
      <c r="S181" s="239"/>
      <c r="T181" s="240"/>
      <c r="AT181" s="241" t="s">
        <v>130</v>
      </c>
      <c r="AU181" s="241" t="s">
        <v>84</v>
      </c>
      <c r="AV181" s="11" t="s">
        <v>84</v>
      </c>
      <c r="AW181" s="11" t="s">
        <v>37</v>
      </c>
      <c r="AX181" s="11" t="s">
        <v>74</v>
      </c>
      <c r="AY181" s="241" t="s">
        <v>123</v>
      </c>
    </row>
    <row r="182" s="11" customFormat="1">
      <c r="B182" s="230"/>
      <c r="C182" s="231"/>
      <c r="D182" s="232" t="s">
        <v>130</v>
      </c>
      <c r="E182" s="233" t="s">
        <v>21</v>
      </c>
      <c r="F182" s="234" t="s">
        <v>315</v>
      </c>
      <c r="G182" s="231"/>
      <c r="H182" s="235">
        <v>4.6500000000000004</v>
      </c>
      <c r="I182" s="236"/>
      <c r="J182" s="231"/>
      <c r="K182" s="231"/>
      <c r="L182" s="237"/>
      <c r="M182" s="238"/>
      <c r="N182" s="239"/>
      <c r="O182" s="239"/>
      <c r="P182" s="239"/>
      <c r="Q182" s="239"/>
      <c r="R182" s="239"/>
      <c r="S182" s="239"/>
      <c r="T182" s="240"/>
      <c r="AT182" s="241" t="s">
        <v>130</v>
      </c>
      <c r="AU182" s="241" t="s">
        <v>84</v>
      </c>
      <c r="AV182" s="11" t="s">
        <v>84</v>
      </c>
      <c r="AW182" s="11" t="s">
        <v>37</v>
      </c>
      <c r="AX182" s="11" t="s">
        <v>74</v>
      </c>
      <c r="AY182" s="241" t="s">
        <v>123</v>
      </c>
    </row>
    <row r="183" s="11" customFormat="1">
      <c r="B183" s="230"/>
      <c r="C183" s="231"/>
      <c r="D183" s="232" t="s">
        <v>130</v>
      </c>
      <c r="E183" s="233" t="s">
        <v>21</v>
      </c>
      <c r="F183" s="234" t="s">
        <v>316</v>
      </c>
      <c r="G183" s="231"/>
      <c r="H183" s="235">
        <v>3.7000000000000002</v>
      </c>
      <c r="I183" s="236"/>
      <c r="J183" s="231"/>
      <c r="K183" s="231"/>
      <c r="L183" s="237"/>
      <c r="M183" s="238"/>
      <c r="N183" s="239"/>
      <c r="O183" s="239"/>
      <c r="P183" s="239"/>
      <c r="Q183" s="239"/>
      <c r="R183" s="239"/>
      <c r="S183" s="239"/>
      <c r="T183" s="240"/>
      <c r="AT183" s="241" t="s">
        <v>130</v>
      </c>
      <c r="AU183" s="241" t="s">
        <v>84</v>
      </c>
      <c r="AV183" s="11" t="s">
        <v>84</v>
      </c>
      <c r="AW183" s="11" t="s">
        <v>37</v>
      </c>
      <c r="AX183" s="11" t="s">
        <v>74</v>
      </c>
      <c r="AY183" s="241" t="s">
        <v>123</v>
      </c>
    </row>
    <row r="184" s="13" customFormat="1">
      <c r="B184" s="261"/>
      <c r="C184" s="262"/>
      <c r="D184" s="232" t="s">
        <v>130</v>
      </c>
      <c r="E184" s="263" t="s">
        <v>21</v>
      </c>
      <c r="F184" s="264" t="s">
        <v>277</v>
      </c>
      <c r="G184" s="262"/>
      <c r="H184" s="265">
        <v>15.449999999999999</v>
      </c>
      <c r="I184" s="266"/>
      <c r="J184" s="262"/>
      <c r="K184" s="262"/>
      <c r="L184" s="267"/>
      <c r="M184" s="268"/>
      <c r="N184" s="269"/>
      <c r="O184" s="269"/>
      <c r="P184" s="269"/>
      <c r="Q184" s="269"/>
      <c r="R184" s="269"/>
      <c r="S184" s="269"/>
      <c r="T184" s="270"/>
      <c r="AT184" s="271" t="s">
        <v>130</v>
      </c>
      <c r="AU184" s="271" t="s">
        <v>84</v>
      </c>
      <c r="AV184" s="13" t="s">
        <v>140</v>
      </c>
      <c r="AW184" s="13" t="s">
        <v>37</v>
      </c>
      <c r="AX184" s="13" t="s">
        <v>74</v>
      </c>
      <c r="AY184" s="271" t="s">
        <v>123</v>
      </c>
    </row>
    <row r="185" s="11" customFormat="1">
      <c r="B185" s="230"/>
      <c r="C185" s="231"/>
      <c r="D185" s="232" t="s">
        <v>130</v>
      </c>
      <c r="E185" s="233" t="s">
        <v>21</v>
      </c>
      <c r="F185" s="234" t="s">
        <v>317</v>
      </c>
      <c r="G185" s="231"/>
      <c r="H185" s="235">
        <v>3.0899999999999999</v>
      </c>
      <c r="I185" s="236"/>
      <c r="J185" s="231"/>
      <c r="K185" s="231"/>
      <c r="L185" s="237"/>
      <c r="M185" s="238"/>
      <c r="N185" s="239"/>
      <c r="O185" s="239"/>
      <c r="P185" s="239"/>
      <c r="Q185" s="239"/>
      <c r="R185" s="239"/>
      <c r="S185" s="239"/>
      <c r="T185" s="240"/>
      <c r="AT185" s="241" t="s">
        <v>130</v>
      </c>
      <c r="AU185" s="241" t="s">
        <v>84</v>
      </c>
      <c r="AV185" s="11" t="s">
        <v>84</v>
      </c>
      <c r="AW185" s="11" t="s">
        <v>37</v>
      </c>
      <c r="AX185" s="11" t="s">
        <v>82</v>
      </c>
      <c r="AY185" s="241" t="s">
        <v>123</v>
      </c>
    </row>
    <row r="186" s="1" customFormat="1" ht="38.25" customHeight="1">
      <c r="B186" s="45"/>
      <c r="C186" s="218" t="s">
        <v>318</v>
      </c>
      <c r="D186" s="218" t="s">
        <v>124</v>
      </c>
      <c r="E186" s="219" t="s">
        <v>319</v>
      </c>
      <c r="F186" s="220" t="s">
        <v>320</v>
      </c>
      <c r="G186" s="221" t="s">
        <v>191</v>
      </c>
      <c r="H186" s="222">
        <v>25.949999999999999</v>
      </c>
      <c r="I186" s="223"/>
      <c r="J186" s="224">
        <f>ROUND(I186*H186,2)</f>
        <v>0</v>
      </c>
      <c r="K186" s="220" t="s">
        <v>144</v>
      </c>
      <c r="L186" s="71"/>
      <c r="M186" s="225" t="s">
        <v>21</v>
      </c>
      <c r="N186" s="226" t="s">
        <v>45</v>
      </c>
      <c r="O186" s="46"/>
      <c r="P186" s="227">
        <f>O186*H186</f>
        <v>0</v>
      </c>
      <c r="Q186" s="227">
        <v>0.15540000000000001</v>
      </c>
      <c r="R186" s="227">
        <f>Q186*H186</f>
        <v>4.0326300000000002</v>
      </c>
      <c r="S186" s="227">
        <v>0</v>
      </c>
      <c r="T186" s="228">
        <f>S186*H186</f>
        <v>0</v>
      </c>
      <c r="AR186" s="23" t="s">
        <v>128</v>
      </c>
      <c r="AT186" s="23" t="s">
        <v>124</v>
      </c>
      <c r="AU186" s="23" t="s">
        <v>84</v>
      </c>
      <c r="AY186" s="23" t="s">
        <v>123</v>
      </c>
      <c r="BE186" s="229">
        <f>IF(N186="základní",J186,0)</f>
        <v>0</v>
      </c>
      <c r="BF186" s="229">
        <f>IF(N186="snížená",J186,0)</f>
        <v>0</v>
      </c>
      <c r="BG186" s="229">
        <f>IF(N186="zákl. přenesená",J186,0)</f>
        <v>0</v>
      </c>
      <c r="BH186" s="229">
        <f>IF(N186="sníž. přenesená",J186,0)</f>
        <v>0</v>
      </c>
      <c r="BI186" s="229">
        <f>IF(N186="nulová",J186,0)</f>
        <v>0</v>
      </c>
      <c r="BJ186" s="23" t="s">
        <v>82</v>
      </c>
      <c r="BK186" s="229">
        <f>ROUND(I186*H186,2)</f>
        <v>0</v>
      </c>
      <c r="BL186" s="23" t="s">
        <v>128</v>
      </c>
      <c r="BM186" s="23" t="s">
        <v>321</v>
      </c>
    </row>
    <row r="187" s="1" customFormat="1">
      <c r="B187" s="45"/>
      <c r="C187" s="73"/>
      <c r="D187" s="232" t="s">
        <v>174</v>
      </c>
      <c r="E187" s="73"/>
      <c r="F187" s="253" t="s">
        <v>322</v>
      </c>
      <c r="G187" s="73"/>
      <c r="H187" s="73"/>
      <c r="I187" s="190"/>
      <c r="J187" s="73"/>
      <c r="K187" s="73"/>
      <c r="L187" s="71"/>
      <c r="M187" s="254"/>
      <c r="N187" s="46"/>
      <c r="O187" s="46"/>
      <c r="P187" s="46"/>
      <c r="Q187" s="46"/>
      <c r="R187" s="46"/>
      <c r="S187" s="46"/>
      <c r="T187" s="94"/>
      <c r="AT187" s="23" t="s">
        <v>174</v>
      </c>
      <c r="AU187" s="23" t="s">
        <v>84</v>
      </c>
    </row>
    <row r="188" s="11" customFormat="1">
      <c r="B188" s="230"/>
      <c r="C188" s="231"/>
      <c r="D188" s="232" t="s">
        <v>130</v>
      </c>
      <c r="E188" s="233" t="s">
        <v>21</v>
      </c>
      <c r="F188" s="234" t="s">
        <v>323</v>
      </c>
      <c r="G188" s="231"/>
      <c r="H188" s="235">
        <v>10.5</v>
      </c>
      <c r="I188" s="236"/>
      <c r="J188" s="231"/>
      <c r="K188" s="231"/>
      <c r="L188" s="237"/>
      <c r="M188" s="238"/>
      <c r="N188" s="239"/>
      <c r="O188" s="239"/>
      <c r="P188" s="239"/>
      <c r="Q188" s="239"/>
      <c r="R188" s="239"/>
      <c r="S188" s="239"/>
      <c r="T188" s="240"/>
      <c r="AT188" s="241" t="s">
        <v>130</v>
      </c>
      <c r="AU188" s="241" t="s">
        <v>84</v>
      </c>
      <c r="AV188" s="11" t="s">
        <v>84</v>
      </c>
      <c r="AW188" s="11" t="s">
        <v>37</v>
      </c>
      <c r="AX188" s="11" t="s">
        <v>74</v>
      </c>
      <c r="AY188" s="241" t="s">
        <v>123</v>
      </c>
    </row>
    <row r="189" s="11" customFormat="1">
      <c r="B189" s="230"/>
      <c r="C189" s="231"/>
      <c r="D189" s="232" t="s">
        <v>130</v>
      </c>
      <c r="E189" s="233" t="s">
        <v>21</v>
      </c>
      <c r="F189" s="234" t="s">
        <v>324</v>
      </c>
      <c r="G189" s="231"/>
      <c r="H189" s="235">
        <v>4.25</v>
      </c>
      <c r="I189" s="236"/>
      <c r="J189" s="231"/>
      <c r="K189" s="231"/>
      <c r="L189" s="237"/>
      <c r="M189" s="238"/>
      <c r="N189" s="239"/>
      <c r="O189" s="239"/>
      <c r="P189" s="239"/>
      <c r="Q189" s="239"/>
      <c r="R189" s="239"/>
      <c r="S189" s="239"/>
      <c r="T189" s="240"/>
      <c r="AT189" s="241" t="s">
        <v>130</v>
      </c>
      <c r="AU189" s="241" t="s">
        <v>84</v>
      </c>
      <c r="AV189" s="11" t="s">
        <v>84</v>
      </c>
      <c r="AW189" s="11" t="s">
        <v>37</v>
      </c>
      <c r="AX189" s="11" t="s">
        <v>74</v>
      </c>
      <c r="AY189" s="241" t="s">
        <v>123</v>
      </c>
    </row>
    <row r="190" s="11" customFormat="1">
      <c r="B190" s="230"/>
      <c r="C190" s="231"/>
      <c r="D190" s="232" t="s">
        <v>130</v>
      </c>
      <c r="E190" s="233" t="s">
        <v>21</v>
      </c>
      <c r="F190" s="234" t="s">
        <v>314</v>
      </c>
      <c r="G190" s="231"/>
      <c r="H190" s="235">
        <v>2.8500000000000001</v>
      </c>
      <c r="I190" s="236"/>
      <c r="J190" s="231"/>
      <c r="K190" s="231"/>
      <c r="L190" s="237"/>
      <c r="M190" s="238"/>
      <c r="N190" s="239"/>
      <c r="O190" s="239"/>
      <c r="P190" s="239"/>
      <c r="Q190" s="239"/>
      <c r="R190" s="239"/>
      <c r="S190" s="239"/>
      <c r="T190" s="240"/>
      <c r="AT190" s="241" t="s">
        <v>130</v>
      </c>
      <c r="AU190" s="241" t="s">
        <v>84</v>
      </c>
      <c r="AV190" s="11" t="s">
        <v>84</v>
      </c>
      <c r="AW190" s="11" t="s">
        <v>37</v>
      </c>
      <c r="AX190" s="11" t="s">
        <v>74</v>
      </c>
      <c r="AY190" s="241" t="s">
        <v>123</v>
      </c>
    </row>
    <row r="191" s="11" customFormat="1">
      <c r="B191" s="230"/>
      <c r="C191" s="231"/>
      <c r="D191" s="232" t="s">
        <v>130</v>
      </c>
      <c r="E191" s="233" t="s">
        <v>21</v>
      </c>
      <c r="F191" s="234" t="s">
        <v>315</v>
      </c>
      <c r="G191" s="231"/>
      <c r="H191" s="235">
        <v>4.6500000000000004</v>
      </c>
      <c r="I191" s="236"/>
      <c r="J191" s="231"/>
      <c r="K191" s="231"/>
      <c r="L191" s="237"/>
      <c r="M191" s="238"/>
      <c r="N191" s="239"/>
      <c r="O191" s="239"/>
      <c r="P191" s="239"/>
      <c r="Q191" s="239"/>
      <c r="R191" s="239"/>
      <c r="S191" s="239"/>
      <c r="T191" s="240"/>
      <c r="AT191" s="241" t="s">
        <v>130</v>
      </c>
      <c r="AU191" s="241" t="s">
        <v>84</v>
      </c>
      <c r="AV191" s="11" t="s">
        <v>84</v>
      </c>
      <c r="AW191" s="11" t="s">
        <v>37</v>
      </c>
      <c r="AX191" s="11" t="s">
        <v>74</v>
      </c>
      <c r="AY191" s="241" t="s">
        <v>123</v>
      </c>
    </row>
    <row r="192" s="11" customFormat="1">
      <c r="B192" s="230"/>
      <c r="C192" s="231"/>
      <c r="D192" s="232" t="s">
        <v>130</v>
      </c>
      <c r="E192" s="233" t="s">
        <v>21</v>
      </c>
      <c r="F192" s="234" t="s">
        <v>316</v>
      </c>
      <c r="G192" s="231"/>
      <c r="H192" s="235">
        <v>3.7000000000000002</v>
      </c>
      <c r="I192" s="236"/>
      <c r="J192" s="231"/>
      <c r="K192" s="231"/>
      <c r="L192" s="237"/>
      <c r="M192" s="238"/>
      <c r="N192" s="239"/>
      <c r="O192" s="239"/>
      <c r="P192" s="239"/>
      <c r="Q192" s="239"/>
      <c r="R192" s="239"/>
      <c r="S192" s="239"/>
      <c r="T192" s="240"/>
      <c r="AT192" s="241" t="s">
        <v>130</v>
      </c>
      <c r="AU192" s="241" t="s">
        <v>84</v>
      </c>
      <c r="AV192" s="11" t="s">
        <v>84</v>
      </c>
      <c r="AW192" s="11" t="s">
        <v>37</v>
      </c>
      <c r="AX192" s="11" t="s">
        <v>74</v>
      </c>
      <c r="AY192" s="241" t="s">
        <v>123</v>
      </c>
    </row>
    <row r="193" s="12" customFormat="1">
      <c r="B193" s="242"/>
      <c r="C193" s="243"/>
      <c r="D193" s="232" t="s">
        <v>130</v>
      </c>
      <c r="E193" s="244" t="s">
        <v>21</v>
      </c>
      <c r="F193" s="245" t="s">
        <v>132</v>
      </c>
      <c r="G193" s="243"/>
      <c r="H193" s="246">
        <v>25.949999999999999</v>
      </c>
      <c r="I193" s="247"/>
      <c r="J193" s="243"/>
      <c r="K193" s="243"/>
      <c r="L193" s="248"/>
      <c r="M193" s="249"/>
      <c r="N193" s="250"/>
      <c r="O193" s="250"/>
      <c r="P193" s="250"/>
      <c r="Q193" s="250"/>
      <c r="R193" s="250"/>
      <c r="S193" s="250"/>
      <c r="T193" s="251"/>
      <c r="AT193" s="252" t="s">
        <v>130</v>
      </c>
      <c r="AU193" s="252" t="s">
        <v>84</v>
      </c>
      <c r="AV193" s="12" t="s">
        <v>128</v>
      </c>
      <c r="AW193" s="12" t="s">
        <v>37</v>
      </c>
      <c r="AX193" s="12" t="s">
        <v>82</v>
      </c>
      <c r="AY193" s="252" t="s">
        <v>123</v>
      </c>
    </row>
    <row r="194" s="1" customFormat="1" ht="16.5" customHeight="1">
      <c r="B194" s="45"/>
      <c r="C194" s="272" t="s">
        <v>325</v>
      </c>
      <c r="D194" s="272" t="s">
        <v>281</v>
      </c>
      <c r="E194" s="273" t="s">
        <v>326</v>
      </c>
      <c r="F194" s="274" t="s">
        <v>327</v>
      </c>
      <c r="G194" s="275" t="s">
        <v>191</v>
      </c>
      <c r="H194" s="276">
        <v>26.210000000000001</v>
      </c>
      <c r="I194" s="277"/>
      <c r="J194" s="278">
        <f>ROUND(I194*H194,2)</f>
        <v>0</v>
      </c>
      <c r="K194" s="274" t="s">
        <v>144</v>
      </c>
      <c r="L194" s="279"/>
      <c r="M194" s="280" t="s">
        <v>21</v>
      </c>
      <c r="N194" s="281" t="s">
        <v>45</v>
      </c>
      <c r="O194" s="46"/>
      <c r="P194" s="227">
        <f>O194*H194</f>
        <v>0</v>
      </c>
      <c r="Q194" s="227">
        <v>0.048300000000000003</v>
      </c>
      <c r="R194" s="227">
        <f>Q194*H194</f>
        <v>1.265943</v>
      </c>
      <c r="S194" s="227">
        <v>0</v>
      </c>
      <c r="T194" s="228">
        <f>S194*H194</f>
        <v>0</v>
      </c>
      <c r="AR194" s="23" t="s">
        <v>213</v>
      </c>
      <c r="AT194" s="23" t="s">
        <v>281</v>
      </c>
      <c r="AU194" s="23" t="s">
        <v>84</v>
      </c>
      <c r="AY194" s="23" t="s">
        <v>123</v>
      </c>
      <c r="BE194" s="229">
        <f>IF(N194="základní",J194,0)</f>
        <v>0</v>
      </c>
      <c r="BF194" s="229">
        <f>IF(N194="snížená",J194,0)</f>
        <v>0</v>
      </c>
      <c r="BG194" s="229">
        <f>IF(N194="zákl. přenesená",J194,0)</f>
        <v>0</v>
      </c>
      <c r="BH194" s="229">
        <f>IF(N194="sníž. přenesená",J194,0)</f>
        <v>0</v>
      </c>
      <c r="BI194" s="229">
        <f>IF(N194="nulová",J194,0)</f>
        <v>0</v>
      </c>
      <c r="BJ194" s="23" t="s">
        <v>82</v>
      </c>
      <c r="BK194" s="229">
        <f>ROUND(I194*H194,2)</f>
        <v>0</v>
      </c>
      <c r="BL194" s="23" t="s">
        <v>128</v>
      </c>
      <c r="BM194" s="23" t="s">
        <v>328</v>
      </c>
    </row>
    <row r="195" s="11" customFormat="1">
      <c r="B195" s="230"/>
      <c r="C195" s="231"/>
      <c r="D195" s="232" t="s">
        <v>130</v>
      </c>
      <c r="E195" s="233" t="s">
        <v>21</v>
      </c>
      <c r="F195" s="234" t="s">
        <v>329</v>
      </c>
      <c r="G195" s="231"/>
      <c r="H195" s="235">
        <v>26.210000000000001</v>
      </c>
      <c r="I195" s="236"/>
      <c r="J195" s="231"/>
      <c r="K195" s="231"/>
      <c r="L195" s="237"/>
      <c r="M195" s="238"/>
      <c r="N195" s="239"/>
      <c r="O195" s="239"/>
      <c r="P195" s="239"/>
      <c r="Q195" s="239"/>
      <c r="R195" s="239"/>
      <c r="S195" s="239"/>
      <c r="T195" s="240"/>
      <c r="AT195" s="241" t="s">
        <v>130</v>
      </c>
      <c r="AU195" s="241" t="s">
        <v>84</v>
      </c>
      <c r="AV195" s="11" t="s">
        <v>84</v>
      </c>
      <c r="AW195" s="11" t="s">
        <v>37</v>
      </c>
      <c r="AX195" s="11" t="s">
        <v>82</v>
      </c>
      <c r="AY195" s="241" t="s">
        <v>123</v>
      </c>
    </row>
    <row r="196" s="1" customFormat="1" ht="38.25" customHeight="1">
      <c r="B196" s="45"/>
      <c r="C196" s="218" t="s">
        <v>330</v>
      </c>
      <c r="D196" s="218" t="s">
        <v>124</v>
      </c>
      <c r="E196" s="219" t="s">
        <v>331</v>
      </c>
      <c r="F196" s="220" t="s">
        <v>332</v>
      </c>
      <c r="G196" s="221" t="s">
        <v>191</v>
      </c>
      <c r="H196" s="222">
        <v>108.89</v>
      </c>
      <c r="I196" s="223"/>
      <c r="J196" s="224">
        <f>ROUND(I196*H196,2)</f>
        <v>0</v>
      </c>
      <c r="K196" s="220" t="s">
        <v>144</v>
      </c>
      <c r="L196" s="71"/>
      <c r="M196" s="225" t="s">
        <v>21</v>
      </c>
      <c r="N196" s="226" t="s">
        <v>45</v>
      </c>
      <c r="O196" s="46"/>
      <c r="P196" s="227">
        <f>O196*H196</f>
        <v>0</v>
      </c>
      <c r="Q196" s="227">
        <v>0.1295</v>
      </c>
      <c r="R196" s="227">
        <f>Q196*H196</f>
        <v>14.101255</v>
      </c>
      <c r="S196" s="227">
        <v>0</v>
      </c>
      <c r="T196" s="228">
        <f>S196*H196</f>
        <v>0</v>
      </c>
      <c r="AR196" s="23" t="s">
        <v>128</v>
      </c>
      <c r="AT196" s="23" t="s">
        <v>124</v>
      </c>
      <c r="AU196" s="23" t="s">
        <v>84</v>
      </c>
      <c r="AY196" s="23" t="s">
        <v>123</v>
      </c>
      <c r="BE196" s="229">
        <f>IF(N196="základní",J196,0)</f>
        <v>0</v>
      </c>
      <c r="BF196" s="229">
        <f>IF(N196="snížená",J196,0)</f>
        <v>0</v>
      </c>
      <c r="BG196" s="229">
        <f>IF(N196="zákl. přenesená",J196,0)</f>
        <v>0</v>
      </c>
      <c r="BH196" s="229">
        <f>IF(N196="sníž. přenesená",J196,0)</f>
        <v>0</v>
      </c>
      <c r="BI196" s="229">
        <f>IF(N196="nulová",J196,0)</f>
        <v>0</v>
      </c>
      <c r="BJ196" s="23" t="s">
        <v>82</v>
      </c>
      <c r="BK196" s="229">
        <f>ROUND(I196*H196,2)</f>
        <v>0</v>
      </c>
      <c r="BL196" s="23" t="s">
        <v>128</v>
      </c>
      <c r="BM196" s="23" t="s">
        <v>333</v>
      </c>
    </row>
    <row r="197" s="1" customFormat="1">
      <c r="B197" s="45"/>
      <c r="C197" s="73"/>
      <c r="D197" s="232" t="s">
        <v>174</v>
      </c>
      <c r="E197" s="73"/>
      <c r="F197" s="253" t="s">
        <v>334</v>
      </c>
      <c r="G197" s="73"/>
      <c r="H197" s="73"/>
      <c r="I197" s="190"/>
      <c r="J197" s="73"/>
      <c r="K197" s="73"/>
      <c r="L197" s="71"/>
      <c r="M197" s="254"/>
      <c r="N197" s="46"/>
      <c r="O197" s="46"/>
      <c r="P197" s="46"/>
      <c r="Q197" s="46"/>
      <c r="R197" s="46"/>
      <c r="S197" s="46"/>
      <c r="T197" s="94"/>
      <c r="AT197" s="23" t="s">
        <v>174</v>
      </c>
      <c r="AU197" s="23" t="s">
        <v>84</v>
      </c>
    </row>
    <row r="198" s="11" customFormat="1">
      <c r="B198" s="230"/>
      <c r="C198" s="231"/>
      <c r="D198" s="232" t="s">
        <v>130</v>
      </c>
      <c r="E198" s="233" t="s">
        <v>21</v>
      </c>
      <c r="F198" s="234" t="s">
        <v>335</v>
      </c>
      <c r="G198" s="231"/>
      <c r="H198" s="235">
        <v>33.789999999999999</v>
      </c>
      <c r="I198" s="236"/>
      <c r="J198" s="231"/>
      <c r="K198" s="231"/>
      <c r="L198" s="237"/>
      <c r="M198" s="238"/>
      <c r="N198" s="239"/>
      <c r="O198" s="239"/>
      <c r="P198" s="239"/>
      <c r="Q198" s="239"/>
      <c r="R198" s="239"/>
      <c r="S198" s="239"/>
      <c r="T198" s="240"/>
      <c r="AT198" s="241" t="s">
        <v>130</v>
      </c>
      <c r="AU198" s="241" t="s">
        <v>84</v>
      </c>
      <c r="AV198" s="11" t="s">
        <v>84</v>
      </c>
      <c r="AW198" s="11" t="s">
        <v>37</v>
      </c>
      <c r="AX198" s="11" t="s">
        <v>74</v>
      </c>
      <c r="AY198" s="241" t="s">
        <v>123</v>
      </c>
    </row>
    <row r="199" s="11" customFormat="1">
      <c r="B199" s="230"/>
      <c r="C199" s="231"/>
      <c r="D199" s="232" t="s">
        <v>130</v>
      </c>
      <c r="E199" s="233" t="s">
        <v>21</v>
      </c>
      <c r="F199" s="234" t="s">
        <v>336</v>
      </c>
      <c r="G199" s="231"/>
      <c r="H199" s="235">
        <v>69.299999999999997</v>
      </c>
      <c r="I199" s="236"/>
      <c r="J199" s="231"/>
      <c r="K199" s="231"/>
      <c r="L199" s="237"/>
      <c r="M199" s="238"/>
      <c r="N199" s="239"/>
      <c r="O199" s="239"/>
      <c r="P199" s="239"/>
      <c r="Q199" s="239"/>
      <c r="R199" s="239"/>
      <c r="S199" s="239"/>
      <c r="T199" s="240"/>
      <c r="AT199" s="241" t="s">
        <v>130</v>
      </c>
      <c r="AU199" s="241" t="s">
        <v>84</v>
      </c>
      <c r="AV199" s="11" t="s">
        <v>84</v>
      </c>
      <c r="AW199" s="11" t="s">
        <v>37</v>
      </c>
      <c r="AX199" s="11" t="s">
        <v>74</v>
      </c>
      <c r="AY199" s="241" t="s">
        <v>123</v>
      </c>
    </row>
    <row r="200" s="11" customFormat="1">
      <c r="B200" s="230"/>
      <c r="C200" s="231"/>
      <c r="D200" s="232" t="s">
        <v>130</v>
      </c>
      <c r="E200" s="233" t="s">
        <v>21</v>
      </c>
      <c r="F200" s="234" t="s">
        <v>337</v>
      </c>
      <c r="G200" s="231"/>
      <c r="H200" s="235">
        <v>5.7999999999999998</v>
      </c>
      <c r="I200" s="236"/>
      <c r="J200" s="231"/>
      <c r="K200" s="231"/>
      <c r="L200" s="237"/>
      <c r="M200" s="238"/>
      <c r="N200" s="239"/>
      <c r="O200" s="239"/>
      <c r="P200" s="239"/>
      <c r="Q200" s="239"/>
      <c r="R200" s="239"/>
      <c r="S200" s="239"/>
      <c r="T200" s="240"/>
      <c r="AT200" s="241" t="s">
        <v>130</v>
      </c>
      <c r="AU200" s="241" t="s">
        <v>84</v>
      </c>
      <c r="AV200" s="11" t="s">
        <v>84</v>
      </c>
      <c r="AW200" s="11" t="s">
        <v>37</v>
      </c>
      <c r="AX200" s="11" t="s">
        <v>74</v>
      </c>
      <c r="AY200" s="241" t="s">
        <v>123</v>
      </c>
    </row>
    <row r="201" s="12" customFormat="1">
      <c r="B201" s="242"/>
      <c r="C201" s="243"/>
      <c r="D201" s="232" t="s">
        <v>130</v>
      </c>
      <c r="E201" s="244" t="s">
        <v>21</v>
      </c>
      <c r="F201" s="245" t="s">
        <v>132</v>
      </c>
      <c r="G201" s="243"/>
      <c r="H201" s="246">
        <v>108.89</v>
      </c>
      <c r="I201" s="247"/>
      <c r="J201" s="243"/>
      <c r="K201" s="243"/>
      <c r="L201" s="248"/>
      <c r="M201" s="249"/>
      <c r="N201" s="250"/>
      <c r="O201" s="250"/>
      <c r="P201" s="250"/>
      <c r="Q201" s="250"/>
      <c r="R201" s="250"/>
      <c r="S201" s="250"/>
      <c r="T201" s="251"/>
      <c r="AT201" s="252" t="s">
        <v>130</v>
      </c>
      <c r="AU201" s="252" t="s">
        <v>84</v>
      </c>
      <c r="AV201" s="12" t="s">
        <v>128</v>
      </c>
      <c r="AW201" s="12" t="s">
        <v>37</v>
      </c>
      <c r="AX201" s="12" t="s">
        <v>82</v>
      </c>
      <c r="AY201" s="252" t="s">
        <v>123</v>
      </c>
    </row>
    <row r="202" s="1" customFormat="1" ht="16.5" customHeight="1">
      <c r="B202" s="45"/>
      <c r="C202" s="272" t="s">
        <v>338</v>
      </c>
      <c r="D202" s="272" t="s">
        <v>281</v>
      </c>
      <c r="E202" s="273" t="s">
        <v>339</v>
      </c>
      <c r="F202" s="274" t="s">
        <v>340</v>
      </c>
      <c r="G202" s="275" t="s">
        <v>191</v>
      </c>
      <c r="H202" s="276">
        <v>109.979</v>
      </c>
      <c r="I202" s="277"/>
      <c r="J202" s="278">
        <f>ROUND(I202*H202,2)</f>
        <v>0</v>
      </c>
      <c r="K202" s="274" t="s">
        <v>144</v>
      </c>
      <c r="L202" s="279"/>
      <c r="M202" s="280" t="s">
        <v>21</v>
      </c>
      <c r="N202" s="281" t="s">
        <v>45</v>
      </c>
      <c r="O202" s="46"/>
      <c r="P202" s="227">
        <f>O202*H202</f>
        <v>0</v>
      </c>
      <c r="Q202" s="227">
        <v>0.028000000000000001</v>
      </c>
      <c r="R202" s="227">
        <f>Q202*H202</f>
        <v>3.079412</v>
      </c>
      <c r="S202" s="227">
        <v>0</v>
      </c>
      <c r="T202" s="228">
        <f>S202*H202</f>
        <v>0</v>
      </c>
      <c r="AR202" s="23" t="s">
        <v>213</v>
      </c>
      <c r="AT202" s="23" t="s">
        <v>281</v>
      </c>
      <c r="AU202" s="23" t="s">
        <v>84</v>
      </c>
      <c r="AY202" s="23" t="s">
        <v>123</v>
      </c>
      <c r="BE202" s="229">
        <f>IF(N202="základní",J202,0)</f>
        <v>0</v>
      </c>
      <c r="BF202" s="229">
        <f>IF(N202="snížená",J202,0)</f>
        <v>0</v>
      </c>
      <c r="BG202" s="229">
        <f>IF(N202="zákl. přenesená",J202,0)</f>
        <v>0</v>
      </c>
      <c r="BH202" s="229">
        <f>IF(N202="sníž. přenesená",J202,0)</f>
        <v>0</v>
      </c>
      <c r="BI202" s="229">
        <f>IF(N202="nulová",J202,0)</f>
        <v>0</v>
      </c>
      <c r="BJ202" s="23" t="s">
        <v>82</v>
      </c>
      <c r="BK202" s="229">
        <f>ROUND(I202*H202,2)</f>
        <v>0</v>
      </c>
      <c r="BL202" s="23" t="s">
        <v>128</v>
      </c>
      <c r="BM202" s="23" t="s">
        <v>341</v>
      </c>
    </row>
    <row r="203" s="11" customFormat="1">
      <c r="B203" s="230"/>
      <c r="C203" s="231"/>
      <c r="D203" s="232" t="s">
        <v>130</v>
      </c>
      <c r="E203" s="233" t="s">
        <v>21</v>
      </c>
      <c r="F203" s="234" t="s">
        <v>342</v>
      </c>
      <c r="G203" s="231"/>
      <c r="H203" s="235">
        <v>109.979</v>
      </c>
      <c r="I203" s="236"/>
      <c r="J203" s="231"/>
      <c r="K203" s="231"/>
      <c r="L203" s="237"/>
      <c r="M203" s="238"/>
      <c r="N203" s="239"/>
      <c r="O203" s="239"/>
      <c r="P203" s="239"/>
      <c r="Q203" s="239"/>
      <c r="R203" s="239"/>
      <c r="S203" s="239"/>
      <c r="T203" s="240"/>
      <c r="AT203" s="241" t="s">
        <v>130</v>
      </c>
      <c r="AU203" s="241" t="s">
        <v>84</v>
      </c>
      <c r="AV203" s="11" t="s">
        <v>84</v>
      </c>
      <c r="AW203" s="11" t="s">
        <v>37</v>
      </c>
      <c r="AX203" s="11" t="s">
        <v>82</v>
      </c>
      <c r="AY203" s="241" t="s">
        <v>123</v>
      </c>
    </row>
    <row r="204" s="1" customFormat="1" ht="38.25" customHeight="1">
      <c r="B204" s="45"/>
      <c r="C204" s="218" t="s">
        <v>343</v>
      </c>
      <c r="D204" s="218" t="s">
        <v>124</v>
      </c>
      <c r="E204" s="219" t="s">
        <v>344</v>
      </c>
      <c r="F204" s="220" t="s">
        <v>345</v>
      </c>
      <c r="G204" s="221" t="s">
        <v>191</v>
      </c>
      <c r="H204" s="222">
        <v>15.449999999999999</v>
      </c>
      <c r="I204" s="223"/>
      <c r="J204" s="224">
        <f>ROUND(I204*H204,2)</f>
        <v>0</v>
      </c>
      <c r="K204" s="220" t="s">
        <v>144</v>
      </c>
      <c r="L204" s="71"/>
      <c r="M204" s="225" t="s">
        <v>21</v>
      </c>
      <c r="N204" s="226" t="s">
        <v>45</v>
      </c>
      <c r="O204" s="46"/>
      <c r="P204" s="227">
        <f>O204*H204</f>
        <v>0</v>
      </c>
      <c r="Q204" s="227">
        <v>9.0000000000000006E-05</v>
      </c>
      <c r="R204" s="227">
        <f>Q204*H204</f>
        <v>0.0013905</v>
      </c>
      <c r="S204" s="227">
        <v>0</v>
      </c>
      <c r="T204" s="228">
        <f>S204*H204</f>
        <v>0</v>
      </c>
      <c r="AR204" s="23" t="s">
        <v>128</v>
      </c>
      <c r="AT204" s="23" t="s">
        <v>124</v>
      </c>
      <c r="AU204" s="23" t="s">
        <v>84</v>
      </c>
      <c r="AY204" s="23" t="s">
        <v>123</v>
      </c>
      <c r="BE204" s="229">
        <f>IF(N204="základní",J204,0)</f>
        <v>0</v>
      </c>
      <c r="BF204" s="229">
        <f>IF(N204="snížená",J204,0)</f>
        <v>0</v>
      </c>
      <c r="BG204" s="229">
        <f>IF(N204="zákl. přenesená",J204,0)</f>
        <v>0</v>
      </c>
      <c r="BH204" s="229">
        <f>IF(N204="sníž. přenesená",J204,0)</f>
        <v>0</v>
      </c>
      <c r="BI204" s="229">
        <f>IF(N204="nulová",J204,0)</f>
        <v>0</v>
      </c>
      <c r="BJ204" s="23" t="s">
        <v>82</v>
      </c>
      <c r="BK204" s="229">
        <f>ROUND(I204*H204,2)</f>
        <v>0</v>
      </c>
      <c r="BL204" s="23" t="s">
        <v>128</v>
      </c>
      <c r="BM204" s="23" t="s">
        <v>346</v>
      </c>
    </row>
    <row r="205" s="1" customFormat="1">
      <c r="B205" s="45"/>
      <c r="C205" s="73"/>
      <c r="D205" s="232" t="s">
        <v>174</v>
      </c>
      <c r="E205" s="73"/>
      <c r="F205" s="253" t="s">
        <v>347</v>
      </c>
      <c r="G205" s="73"/>
      <c r="H205" s="73"/>
      <c r="I205" s="190"/>
      <c r="J205" s="73"/>
      <c r="K205" s="73"/>
      <c r="L205" s="71"/>
      <c r="M205" s="254"/>
      <c r="N205" s="46"/>
      <c r="O205" s="46"/>
      <c r="P205" s="46"/>
      <c r="Q205" s="46"/>
      <c r="R205" s="46"/>
      <c r="S205" s="46"/>
      <c r="T205" s="94"/>
      <c r="AT205" s="23" t="s">
        <v>174</v>
      </c>
      <c r="AU205" s="23" t="s">
        <v>84</v>
      </c>
    </row>
    <row r="206" s="1" customFormat="1" ht="25.5" customHeight="1">
      <c r="B206" s="45"/>
      <c r="C206" s="218" t="s">
        <v>348</v>
      </c>
      <c r="D206" s="218" t="s">
        <v>124</v>
      </c>
      <c r="E206" s="219" t="s">
        <v>349</v>
      </c>
      <c r="F206" s="220" t="s">
        <v>350</v>
      </c>
      <c r="G206" s="221" t="s">
        <v>191</v>
      </c>
      <c r="H206" s="222">
        <v>15.449999999999999</v>
      </c>
      <c r="I206" s="223"/>
      <c r="J206" s="224">
        <f>ROUND(I206*H206,2)</f>
        <v>0</v>
      </c>
      <c r="K206" s="220" t="s">
        <v>144</v>
      </c>
      <c r="L206" s="71"/>
      <c r="M206" s="225" t="s">
        <v>21</v>
      </c>
      <c r="N206" s="226" t="s">
        <v>45</v>
      </c>
      <c r="O206" s="46"/>
      <c r="P206" s="227">
        <f>O206*H206</f>
        <v>0</v>
      </c>
      <c r="Q206" s="227">
        <v>0</v>
      </c>
      <c r="R206" s="227">
        <f>Q206*H206</f>
        <v>0</v>
      </c>
      <c r="S206" s="227">
        <v>0</v>
      </c>
      <c r="T206" s="228">
        <f>S206*H206</f>
        <v>0</v>
      </c>
      <c r="AR206" s="23" t="s">
        <v>128</v>
      </c>
      <c r="AT206" s="23" t="s">
        <v>124</v>
      </c>
      <c r="AU206" s="23" t="s">
        <v>84</v>
      </c>
      <c r="AY206" s="23" t="s">
        <v>123</v>
      </c>
      <c r="BE206" s="229">
        <f>IF(N206="základní",J206,0)</f>
        <v>0</v>
      </c>
      <c r="BF206" s="229">
        <f>IF(N206="snížená",J206,0)</f>
        <v>0</v>
      </c>
      <c r="BG206" s="229">
        <f>IF(N206="zákl. přenesená",J206,0)</f>
        <v>0</v>
      </c>
      <c r="BH206" s="229">
        <f>IF(N206="sníž. přenesená",J206,0)</f>
        <v>0</v>
      </c>
      <c r="BI206" s="229">
        <f>IF(N206="nulová",J206,0)</f>
        <v>0</v>
      </c>
      <c r="BJ206" s="23" t="s">
        <v>82</v>
      </c>
      <c r="BK206" s="229">
        <f>ROUND(I206*H206,2)</f>
        <v>0</v>
      </c>
      <c r="BL206" s="23" t="s">
        <v>128</v>
      </c>
      <c r="BM206" s="23" t="s">
        <v>351</v>
      </c>
    </row>
    <row r="207" s="1" customFormat="1">
      <c r="B207" s="45"/>
      <c r="C207" s="73"/>
      <c r="D207" s="232" t="s">
        <v>174</v>
      </c>
      <c r="E207" s="73"/>
      <c r="F207" s="253" t="s">
        <v>352</v>
      </c>
      <c r="G207" s="73"/>
      <c r="H207" s="73"/>
      <c r="I207" s="190"/>
      <c r="J207" s="73"/>
      <c r="K207" s="73"/>
      <c r="L207" s="71"/>
      <c r="M207" s="254"/>
      <c r="N207" s="46"/>
      <c r="O207" s="46"/>
      <c r="P207" s="46"/>
      <c r="Q207" s="46"/>
      <c r="R207" s="46"/>
      <c r="S207" s="46"/>
      <c r="T207" s="94"/>
      <c r="AT207" s="23" t="s">
        <v>174</v>
      </c>
      <c r="AU207" s="23" t="s">
        <v>84</v>
      </c>
    </row>
    <row r="208" s="11" customFormat="1">
      <c r="B208" s="230"/>
      <c r="C208" s="231"/>
      <c r="D208" s="232" t="s">
        <v>130</v>
      </c>
      <c r="E208" s="233" t="s">
        <v>21</v>
      </c>
      <c r="F208" s="234" t="s">
        <v>353</v>
      </c>
      <c r="G208" s="231"/>
      <c r="H208" s="235">
        <v>15.449999999999999</v>
      </c>
      <c r="I208" s="236"/>
      <c r="J208" s="231"/>
      <c r="K208" s="231"/>
      <c r="L208" s="237"/>
      <c r="M208" s="238"/>
      <c r="N208" s="239"/>
      <c r="O208" s="239"/>
      <c r="P208" s="239"/>
      <c r="Q208" s="239"/>
      <c r="R208" s="239"/>
      <c r="S208" s="239"/>
      <c r="T208" s="240"/>
      <c r="AT208" s="241" t="s">
        <v>130</v>
      </c>
      <c r="AU208" s="241" t="s">
        <v>84</v>
      </c>
      <c r="AV208" s="11" t="s">
        <v>84</v>
      </c>
      <c r="AW208" s="11" t="s">
        <v>37</v>
      </c>
      <c r="AX208" s="11" t="s">
        <v>82</v>
      </c>
      <c r="AY208" s="241" t="s">
        <v>123</v>
      </c>
    </row>
    <row r="209" s="1" customFormat="1" ht="63.75" customHeight="1">
      <c r="B209" s="45"/>
      <c r="C209" s="218" t="s">
        <v>354</v>
      </c>
      <c r="D209" s="218" t="s">
        <v>124</v>
      </c>
      <c r="E209" s="219" t="s">
        <v>355</v>
      </c>
      <c r="F209" s="220" t="s">
        <v>356</v>
      </c>
      <c r="G209" s="221" t="s">
        <v>191</v>
      </c>
      <c r="H209" s="222">
        <v>3</v>
      </c>
      <c r="I209" s="223"/>
      <c r="J209" s="224">
        <f>ROUND(I209*H209,2)</f>
        <v>0</v>
      </c>
      <c r="K209" s="220" t="s">
        <v>144</v>
      </c>
      <c r="L209" s="71"/>
      <c r="M209" s="225" t="s">
        <v>21</v>
      </c>
      <c r="N209" s="226" t="s">
        <v>45</v>
      </c>
      <c r="O209" s="46"/>
      <c r="P209" s="227">
        <f>O209*H209</f>
        <v>0</v>
      </c>
      <c r="Q209" s="227">
        <v>0</v>
      </c>
      <c r="R209" s="227">
        <f>Q209*H209</f>
        <v>0</v>
      </c>
      <c r="S209" s="227">
        <v>0</v>
      </c>
      <c r="T209" s="228">
        <f>S209*H209</f>
        <v>0</v>
      </c>
      <c r="AR209" s="23" t="s">
        <v>128</v>
      </c>
      <c r="AT209" s="23" t="s">
        <v>124</v>
      </c>
      <c r="AU209" s="23" t="s">
        <v>84</v>
      </c>
      <c r="AY209" s="23" t="s">
        <v>123</v>
      </c>
      <c r="BE209" s="229">
        <f>IF(N209="základní",J209,0)</f>
        <v>0</v>
      </c>
      <c r="BF209" s="229">
        <f>IF(N209="snížená",J209,0)</f>
        <v>0</v>
      </c>
      <c r="BG209" s="229">
        <f>IF(N209="zákl. přenesená",J209,0)</f>
        <v>0</v>
      </c>
      <c r="BH209" s="229">
        <f>IF(N209="sníž. přenesená",J209,0)</f>
        <v>0</v>
      </c>
      <c r="BI209" s="229">
        <f>IF(N209="nulová",J209,0)</f>
        <v>0</v>
      </c>
      <c r="BJ209" s="23" t="s">
        <v>82</v>
      </c>
      <c r="BK209" s="229">
        <f>ROUND(I209*H209,2)</f>
        <v>0</v>
      </c>
      <c r="BL209" s="23" t="s">
        <v>128</v>
      </c>
      <c r="BM209" s="23" t="s">
        <v>357</v>
      </c>
    </row>
    <row r="210" s="1" customFormat="1">
      <c r="B210" s="45"/>
      <c r="C210" s="73"/>
      <c r="D210" s="232" t="s">
        <v>174</v>
      </c>
      <c r="E210" s="73"/>
      <c r="F210" s="253" t="s">
        <v>358</v>
      </c>
      <c r="G210" s="73"/>
      <c r="H210" s="73"/>
      <c r="I210" s="190"/>
      <c r="J210" s="73"/>
      <c r="K210" s="73"/>
      <c r="L210" s="71"/>
      <c r="M210" s="254"/>
      <c r="N210" s="46"/>
      <c r="O210" s="46"/>
      <c r="P210" s="46"/>
      <c r="Q210" s="46"/>
      <c r="R210" s="46"/>
      <c r="S210" s="46"/>
      <c r="T210" s="94"/>
      <c r="AT210" s="23" t="s">
        <v>174</v>
      </c>
      <c r="AU210" s="23" t="s">
        <v>84</v>
      </c>
    </row>
    <row r="211" s="10" customFormat="1" ht="29.88" customHeight="1">
      <c r="B211" s="204"/>
      <c r="C211" s="205"/>
      <c r="D211" s="206" t="s">
        <v>73</v>
      </c>
      <c r="E211" s="255" t="s">
        <v>359</v>
      </c>
      <c r="F211" s="255" t="s">
        <v>360</v>
      </c>
      <c r="G211" s="205"/>
      <c r="H211" s="205"/>
      <c r="I211" s="208"/>
      <c r="J211" s="256">
        <f>BK211</f>
        <v>0</v>
      </c>
      <c r="K211" s="205"/>
      <c r="L211" s="210"/>
      <c r="M211" s="211"/>
      <c r="N211" s="212"/>
      <c r="O211" s="212"/>
      <c r="P211" s="213">
        <f>SUM(P212:P225)</f>
        <v>0</v>
      </c>
      <c r="Q211" s="212"/>
      <c r="R211" s="213">
        <f>SUM(R212:R225)</f>
        <v>0</v>
      </c>
      <c r="S211" s="212"/>
      <c r="T211" s="214">
        <f>SUM(T212:T225)</f>
        <v>0</v>
      </c>
      <c r="AR211" s="215" t="s">
        <v>82</v>
      </c>
      <c r="AT211" s="216" t="s">
        <v>73</v>
      </c>
      <c r="AU211" s="216" t="s">
        <v>82</v>
      </c>
      <c r="AY211" s="215" t="s">
        <v>123</v>
      </c>
      <c r="BK211" s="217">
        <f>SUM(BK212:BK225)</f>
        <v>0</v>
      </c>
    </row>
    <row r="212" s="1" customFormat="1" ht="25.5" customHeight="1">
      <c r="B212" s="45"/>
      <c r="C212" s="218" t="s">
        <v>361</v>
      </c>
      <c r="D212" s="218" t="s">
        <v>124</v>
      </c>
      <c r="E212" s="219" t="s">
        <v>362</v>
      </c>
      <c r="F212" s="220" t="s">
        <v>363</v>
      </c>
      <c r="G212" s="221" t="s">
        <v>238</v>
      </c>
      <c r="H212" s="222">
        <v>10.195</v>
      </c>
      <c r="I212" s="223"/>
      <c r="J212" s="224">
        <f>ROUND(I212*H212,2)</f>
        <v>0</v>
      </c>
      <c r="K212" s="220" t="s">
        <v>144</v>
      </c>
      <c r="L212" s="71"/>
      <c r="M212" s="225" t="s">
        <v>21</v>
      </c>
      <c r="N212" s="226" t="s">
        <v>45</v>
      </c>
      <c r="O212" s="46"/>
      <c r="P212" s="227">
        <f>O212*H212</f>
        <v>0</v>
      </c>
      <c r="Q212" s="227">
        <v>0</v>
      </c>
      <c r="R212" s="227">
        <f>Q212*H212</f>
        <v>0</v>
      </c>
      <c r="S212" s="227">
        <v>0</v>
      </c>
      <c r="T212" s="228">
        <f>S212*H212</f>
        <v>0</v>
      </c>
      <c r="AR212" s="23" t="s">
        <v>128</v>
      </c>
      <c r="AT212" s="23" t="s">
        <v>124</v>
      </c>
      <c r="AU212" s="23" t="s">
        <v>84</v>
      </c>
      <c r="AY212" s="23" t="s">
        <v>123</v>
      </c>
      <c r="BE212" s="229">
        <f>IF(N212="základní",J212,0)</f>
        <v>0</v>
      </c>
      <c r="BF212" s="229">
        <f>IF(N212="snížená",J212,0)</f>
        <v>0</v>
      </c>
      <c r="BG212" s="229">
        <f>IF(N212="zákl. přenesená",J212,0)</f>
        <v>0</v>
      </c>
      <c r="BH212" s="229">
        <f>IF(N212="sníž. přenesená",J212,0)</f>
        <v>0</v>
      </c>
      <c r="BI212" s="229">
        <f>IF(N212="nulová",J212,0)</f>
        <v>0</v>
      </c>
      <c r="BJ212" s="23" t="s">
        <v>82</v>
      </c>
      <c r="BK212" s="229">
        <f>ROUND(I212*H212,2)</f>
        <v>0</v>
      </c>
      <c r="BL212" s="23" t="s">
        <v>128</v>
      </c>
      <c r="BM212" s="23" t="s">
        <v>364</v>
      </c>
    </row>
    <row r="213" s="1" customFormat="1">
      <c r="B213" s="45"/>
      <c r="C213" s="73"/>
      <c r="D213" s="232" t="s">
        <v>174</v>
      </c>
      <c r="E213" s="73"/>
      <c r="F213" s="253" t="s">
        <v>365</v>
      </c>
      <c r="G213" s="73"/>
      <c r="H213" s="73"/>
      <c r="I213" s="190"/>
      <c r="J213" s="73"/>
      <c r="K213" s="73"/>
      <c r="L213" s="71"/>
      <c r="M213" s="254"/>
      <c r="N213" s="46"/>
      <c r="O213" s="46"/>
      <c r="P213" s="46"/>
      <c r="Q213" s="46"/>
      <c r="R213" s="46"/>
      <c r="S213" s="46"/>
      <c r="T213" s="94"/>
      <c r="AT213" s="23" t="s">
        <v>174</v>
      </c>
      <c r="AU213" s="23" t="s">
        <v>84</v>
      </c>
    </row>
    <row r="214" s="1" customFormat="1" ht="25.5" customHeight="1">
      <c r="B214" s="45"/>
      <c r="C214" s="218" t="s">
        <v>366</v>
      </c>
      <c r="D214" s="218" t="s">
        <v>124</v>
      </c>
      <c r="E214" s="219" t="s">
        <v>367</v>
      </c>
      <c r="F214" s="220" t="s">
        <v>368</v>
      </c>
      <c r="G214" s="221" t="s">
        <v>238</v>
      </c>
      <c r="H214" s="222">
        <v>142.72999999999999</v>
      </c>
      <c r="I214" s="223"/>
      <c r="J214" s="224">
        <f>ROUND(I214*H214,2)</f>
        <v>0</v>
      </c>
      <c r="K214" s="220" t="s">
        <v>144</v>
      </c>
      <c r="L214" s="71"/>
      <c r="M214" s="225" t="s">
        <v>21</v>
      </c>
      <c r="N214" s="226" t="s">
        <v>45</v>
      </c>
      <c r="O214" s="46"/>
      <c r="P214" s="227">
        <f>O214*H214</f>
        <v>0</v>
      </c>
      <c r="Q214" s="227">
        <v>0</v>
      </c>
      <c r="R214" s="227">
        <f>Q214*H214</f>
        <v>0</v>
      </c>
      <c r="S214" s="227">
        <v>0</v>
      </c>
      <c r="T214" s="228">
        <f>S214*H214</f>
        <v>0</v>
      </c>
      <c r="AR214" s="23" t="s">
        <v>128</v>
      </c>
      <c r="AT214" s="23" t="s">
        <v>124</v>
      </c>
      <c r="AU214" s="23" t="s">
        <v>84</v>
      </c>
      <c r="AY214" s="23" t="s">
        <v>123</v>
      </c>
      <c r="BE214" s="229">
        <f>IF(N214="základní",J214,0)</f>
        <v>0</v>
      </c>
      <c r="BF214" s="229">
        <f>IF(N214="snížená",J214,0)</f>
        <v>0</v>
      </c>
      <c r="BG214" s="229">
        <f>IF(N214="zákl. přenesená",J214,0)</f>
        <v>0</v>
      </c>
      <c r="BH214" s="229">
        <f>IF(N214="sníž. přenesená",J214,0)</f>
        <v>0</v>
      </c>
      <c r="BI214" s="229">
        <f>IF(N214="nulová",J214,0)</f>
        <v>0</v>
      </c>
      <c r="BJ214" s="23" t="s">
        <v>82</v>
      </c>
      <c r="BK214" s="229">
        <f>ROUND(I214*H214,2)</f>
        <v>0</v>
      </c>
      <c r="BL214" s="23" t="s">
        <v>128</v>
      </c>
      <c r="BM214" s="23" t="s">
        <v>369</v>
      </c>
    </row>
    <row r="215" s="1" customFormat="1">
      <c r="B215" s="45"/>
      <c r="C215" s="73"/>
      <c r="D215" s="232" t="s">
        <v>174</v>
      </c>
      <c r="E215" s="73"/>
      <c r="F215" s="253" t="s">
        <v>365</v>
      </c>
      <c r="G215" s="73"/>
      <c r="H215" s="73"/>
      <c r="I215" s="190"/>
      <c r="J215" s="73"/>
      <c r="K215" s="73"/>
      <c r="L215" s="71"/>
      <c r="M215" s="254"/>
      <c r="N215" s="46"/>
      <c r="O215" s="46"/>
      <c r="P215" s="46"/>
      <c r="Q215" s="46"/>
      <c r="R215" s="46"/>
      <c r="S215" s="46"/>
      <c r="T215" s="94"/>
      <c r="AT215" s="23" t="s">
        <v>174</v>
      </c>
      <c r="AU215" s="23" t="s">
        <v>84</v>
      </c>
    </row>
    <row r="216" s="11" customFormat="1">
      <c r="B216" s="230"/>
      <c r="C216" s="231"/>
      <c r="D216" s="232" t="s">
        <v>130</v>
      </c>
      <c r="E216" s="231"/>
      <c r="F216" s="234" t="s">
        <v>370</v>
      </c>
      <c r="G216" s="231"/>
      <c r="H216" s="235">
        <v>142.72999999999999</v>
      </c>
      <c r="I216" s="236"/>
      <c r="J216" s="231"/>
      <c r="K216" s="231"/>
      <c r="L216" s="237"/>
      <c r="M216" s="238"/>
      <c r="N216" s="239"/>
      <c r="O216" s="239"/>
      <c r="P216" s="239"/>
      <c r="Q216" s="239"/>
      <c r="R216" s="239"/>
      <c r="S216" s="239"/>
      <c r="T216" s="240"/>
      <c r="AT216" s="241" t="s">
        <v>130</v>
      </c>
      <c r="AU216" s="241" t="s">
        <v>84</v>
      </c>
      <c r="AV216" s="11" t="s">
        <v>84</v>
      </c>
      <c r="AW216" s="11" t="s">
        <v>6</v>
      </c>
      <c r="AX216" s="11" t="s">
        <v>82</v>
      </c>
      <c r="AY216" s="241" t="s">
        <v>123</v>
      </c>
    </row>
    <row r="217" s="1" customFormat="1" ht="25.5" customHeight="1">
      <c r="B217" s="45"/>
      <c r="C217" s="218" t="s">
        <v>371</v>
      </c>
      <c r="D217" s="218" t="s">
        <v>124</v>
      </c>
      <c r="E217" s="219" t="s">
        <v>372</v>
      </c>
      <c r="F217" s="220" t="s">
        <v>373</v>
      </c>
      <c r="G217" s="221" t="s">
        <v>238</v>
      </c>
      <c r="H217" s="222">
        <v>4.1989999999999998</v>
      </c>
      <c r="I217" s="223"/>
      <c r="J217" s="224">
        <f>ROUND(I217*H217,2)</f>
        <v>0</v>
      </c>
      <c r="K217" s="220" t="s">
        <v>144</v>
      </c>
      <c r="L217" s="71"/>
      <c r="M217" s="225" t="s">
        <v>21</v>
      </c>
      <c r="N217" s="226" t="s">
        <v>45</v>
      </c>
      <c r="O217" s="46"/>
      <c r="P217" s="227">
        <f>O217*H217</f>
        <v>0</v>
      </c>
      <c r="Q217" s="227">
        <v>0</v>
      </c>
      <c r="R217" s="227">
        <f>Q217*H217</f>
        <v>0</v>
      </c>
      <c r="S217" s="227">
        <v>0</v>
      </c>
      <c r="T217" s="228">
        <f>S217*H217</f>
        <v>0</v>
      </c>
      <c r="AR217" s="23" t="s">
        <v>128</v>
      </c>
      <c r="AT217" s="23" t="s">
        <v>124</v>
      </c>
      <c r="AU217" s="23" t="s">
        <v>84</v>
      </c>
      <c r="AY217" s="23" t="s">
        <v>123</v>
      </c>
      <c r="BE217" s="229">
        <f>IF(N217="základní",J217,0)</f>
        <v>0</v>
      </c>
      <c r="BF217" s="229">
        <f>IF(N217="snížená",J217,0)</f>
        <v>0</v>
      </c>
      <c r="BG217" s="229">
        <f>IF(N217="zákl. přenesená",J217,0)</f>
        <v>0</v>
      </c>
      <c r="BH217" s="229">
        <f>IF(N217="sníž. přenesená",J217,0)</f>
        <v>0</v>
      </c>
      <c r="BI217" s="229">
        <f>IF(N217="nulová",J217,0)</f>
        <v>0</v>
      </c>
      <c r="BJ217" s="23" t="s">
        <v>82</v>
      </c>
      <c r="BK217" s="229">
        <f>ROUND(I217*H217,2)</f>
        <v>0</v>
      </c>
      <c r="BL217" s="23" t="s">
        <v>128</v>
      </c>
      <c r="BM217" s="23" t="s">
        <v>374</v>
      </c>
    </row>
    <row r="218" s="1" customFormat="1">
      <c r="B218" s="45"/>
      <c r="C218" s="73"/>
      <c r="D218" s="232" t="s">
        <v>174</v>
      </c>
      <c r="E218" s="73"/>
      <c r="F218" s="253" t="s">
        <v>375</v>
      </c>
      <c r="G218" s="73"/>
      <c r="H218" s="73"/>
      <c r="I218" s="190"/>
      <c r="J218" s="73"/>
      <c r="K218" s="73"/>
      <c r="L218" s="71"/>
      <c r="M218" s="254"/>
      <c r="N218" s="46"/>
      <c r="O218" s="46"/>
      <c r="P218" s="46"/>
      <c r="Q218" s="46"/>
      <c r="R218" s="46"/>
      <c r="S218" s="46"/>
      <c r="T218" s="94"/>
      <c r="AT218" s="23" t="s">
        <v>174</v>
      </c>
      <c r="AU218" s="23" t="s">
        <v>84</v>
      </c>
    </row>
    <row r="219" s="11" customFormat="1">
      <c r="B219" s="230"/>
      <c r="C219" s="231"/>
      <c r="D219" s="232" t="s">
        <v>130</v>
      </c>
      <c r="E219" s="233" t="s">
        <v>21</v>
      </c>
      <c r="F219" s="234" t="s">
        <v>376</v>
      </c>
      <c r="G219" s="231"/>
      <c r="H219" s="235">
        <v>4.1989999999999998</v>
      </c>
      <c r="I219" s="236"/>
      <c r="J219" s="231"/>
      <c r="K219" s="231"/>
      <c r="L219" s="237"/>
      <c r="M219" s="238"/>
      <c r="N219" s="239"/>
      <c r="O219" s="239"/>
      <c r="P219" s="239"/>
      <c r="Q219" s="239"/>
      <c r="R219" s="239"/>
      <c r="S219" s="239"/>
      <c r="T219" s="240"/>
      <c r="AT219" s="241" t="s">
        <v>130</v>
      </c>
      <c r="AU219" s="241" t="s">
        <v>84</v>
      </c>
      <c r="AV219" s="11" t="s">
        <v>84</v>
      </c>
      <c r="AW219" s="11" t="s">
        <v>37</v>
      </c>
      <c r="AX219" s="11" t="s">
        <v>82</v>
      </c>
      <c r="AY219" s="241" t="s">
        <v>123</v>
      </c>
    </row>
    <row r="220" s="1" customFormat="1" ht="25.5" customHeight="1">
      <c r="B220" s="45"/>
      <c r="C220" s="218" t="s">
        <v>377</v>
      </c>
      <c r="D220" s="218" t="s">
        <v>124</v>
      </c>
      <c r="E220" s="219" t="s">
        <v>378</v>
      </c>
      <c r="F220" s="220" t="s">
        <v>379</v>
      </c>
      <c r="G220" s="221" t="s">
        <v>238</v>
      </c>
      <c r="H220" s="222">
        <v>0.68000000000000005</v>
      </c>
      <c r="I220" s="223"/>
      <c r="J220" s="224">
        <f>ROUND(I220*H220,2)</f>
        <v>0</v>
      </c>
      <c r="K220" s="220" t="s">
        <v>144</v>
      </c>
      <c r="L220" s="71"/>
      <c r="M220" s="225" t="s">
        <v>21</v>
      </c>
      <c r="N220" s="226" t="s">
        <v>45</v>
      </c>
      <c r="O220" s="46"/>
      <c r="P220" s="227">
        <f>O220*H220</f>
        <v>0</v>
      </c>
      <c r="Q220" s="227">
        <v>0</v>
      </c>
      <c r="R220" s="227">
        <f>Q220*H220</f>
        <v>0</v>
      </c>
      <c r="S220" s="227">
        <v>0</v>
      </c>
      <c r="T220" s="228">
        <f>S220*H220</f>
        <v>0</v>
      </c>
      <c r="AR220" s="23" t="s">
        <v>128</v>
      </c>
      <c r="AT220" s="23" t="s">
        <v>124</v>
      </c>
      <c r="AU220" s="23" t="s">
        <v>84</v>
      </c>
      <c r="AY220" s="23" t="s">
        <v>123</v>
      </c>
      <c r="BE220" s="229">
        <f>IF(N220="základní",J220,0)</f>
        <v>0</v>
      </c>
      <c r="BF220" s="229">
        <f>IF(N220="snížená",J220,0)</f>
        <v>0</v>
      </c>
      <c r="BG220" s="229">
        <f>IF(N220="zákl. přenesená",J220,0)</f>
        <v>0</v>
      </c>
      <c r="BH220" s="229">
        <f>IF(N220="sníž. přenesená",J220,0)</f>
        <v>0</v>
      </c>
      <c r="BI220" s="229">
        <f>IF(N220="nulová",J220,0)</f>
        <v>0</v>
      </c>
      <c r="BJ220" s="23" t="s">
        <v>82</v>
      </c>
      <c r="BK220" s="229">
        <f>ROUND(I220*H220,2)</f>
        <v>0</v>
      </c>
      <c r="BL220" s="23" t="s">
        <v>128</v>
      </c>
      <c r="BM220" s="23" t="s">
        <v>380</v>
      </c>
    </row>
    <row r="221" s="1" customFormat="1">
      <c r="B221" s="45"/>
      <c r="C221" s="73"/>
      <c r="D221" s="232" t="s">
        <v>174</v>
      </c>
      <c r="E221" s="73"/>
      <c r="F221" s="253" t="s">
        <v>375</v>
      </c>
      <c r="G221" s="73"/>
      <c r="H221" s="73"/>
      <c r="I221" s="190"/>
      <c r="J221" s="73"/>
      <c r="K221" s="73"/>
      <c r="L221" s="71"/>
      <c r="M221" s="254"/>
      <c r="N221" s="46"/>
      <c r="O221" s="46"/>
      <c r="P221" s="46"/>
      <c r="Q221" s="46"/>
      <c r="R221" s="46"/>
      <c r="S221" s="46"/>
      <c r="T221" s="94"/>
      <c r="AT221" s="23" t="s">
        <v>174</v>
      </c>
      <c r="AU221" s="23" t="s">
        <v>84</v>
      </c>
    </row>
    <row r="222" s="11" customFormat="1">
      <c r="B222" s="230"/>
      <c r="C222" s="231"/>
      <c r="D222" s="232" t="s">
        <v>130</v>
      </c>
      <c r="E222" s="233" t="s">
        <v>21</v>
      </c>
      <c r="F222" s="234" t="s">
        <v>381</v>
      </c>
      <c r="G222" s="231"/>
      <c r="H222" s="235">
        <v>0.68000000000000005</v>
      </c>
      <c r="I222" s="236"/>
      <c r="J222" s="231"/>
      <c r="K222" s="231"/>
      <c r="L222" s="237"/>
      <c r="M222" s="238"/>
      <c r="N222" s="239"/>
      <c r="O222" s="239"/>
      <c r="P222" s="239"/>
      <c r="Q222" s="239"/>
      <c r="R222" s="239"/>
      <c r="S222" s="239"/>
      <c r="T222" s="240"/>
      <c r="AT222" s="241" t="s">
        <v>130</v>
      </c>
      <c r="AU222" s="241" t="s">
        <v>84</v>
      </c>
      <c r="AV222" s="11" t="s">
        <v>84</v>
      </c>
      <c r="AW222" s="11" t="s">
        <v>37</v>
      </c>
      <c r="AX222" s="11" t="s">
        <v>82</v>
      </c>
      <c r="AY222" s="241" t="s">
        <v>123</v>
      </c>
    </row>
    <row r="223" s="1" customFormat="1" ht="25.5" customHeight="1">
      <c r="B223" s="45"/>
      <c r="C223" s="218" t="s">
        <v>382</v>
      </c>
      <c r="D223" s="218" t="s">
        <v>124</v>
      </c>
      <c r="E223" s="219" t="s">
        <v>383</v>
      </c>
      <c r="F223" s="220" t="s">
        <v>237</v>
      </c>
      <c r="G223" s="221" t="s">
        <v>238</v>
      </c>
      <c r="H223" s="222">
        <v>5.3159999999999998</v>
      </c>
      <c r="I223" s="223"/>
      <c r="J223" s="224">
        <f>ROUND(I223*H223,2)</f>
        <v>0</v>
      </c>
      <c r="K223" s="220" t="s">
        <v>144</v>
      </c>
      <c r="L223" s="71"/>
      <c r="M223" s="225" t="s">
        <v>21</v>
      </c>
      <c r="N223" s="226" t="s">
        <v>45</v>
      </c>
      <c r="O223" s="46"/>
      <c r="P223" s="227">
        <f>O223*H223</f>
        <v>0</v>
      </c>
      <c r="Q223" s="227">
        <v>0</v>
      </c>
      <c r="R223" s="227">
        <f>Q223*H223</f>
        <v>0</v>
      </c>
      <c r="S223" s="227">
        <v>0</v>
      </c>
      <c r="T223" s="228">
        <f>S223*H223</f>
        <v>0</v>
      </c>
      <c r="AR223" s="23" t="s">
        <v>128</v>
      </c>
      <c r="AT223" s="23" t="s">
        <v>124</v>
      </c>
      <c r="AU223" s="23" t="s">
        <v>84</v>
      </c>
      <c r="AY223" s="23" t="s">
        <v>123</v>
      </c>
      <c r="BE223" s="229">
        <f>IF(N223="základní",J223,0)</f>
        <v>0</v>
      </c>
      <c r="BF223" s="229">
        <f>IF(N223="snížená",J223,0)</f>
        <v>0</v>
      </c>
      <c r="BG223" s="229">
        <f>IF(N223="zákl. přenesená",J223,0)</f>
        <v>0</v>
      </c>
      <c r="BH223" s="229">
        <f>IF(N223="sníž. přenesená",J223,0)</f>
        <v>0</v>
      </c>
      <c r="BI223" s="229">
        <f>IF(N223="nulová",J223,0)</f>
        <v>0</v>
      </c>
      <c r="BJ223" s="23" t="s">
        <v>82</v>
      </c>
      <c r="BK223" s="229">
        <f>ROUND(I223*H223,2)</f>
        <v>0</v>
      </c>
      <c r="BL223" s="23" t="s">
        <v>128</v>
      </c>
      <c r="BM223" s="23" t="s">
        <v>384</v>
      </c>
    </row>
    <row r="224" s="1" customFormat="1">
      <c r="B224" s="45"/>
      <c r="C224" s="73"/>
      <c r="D224" s="232" t="s">
        <v>174</v>
      </c>
      <c r="E224" s="73"/>
      <c r="F224" s="253" t="s">
        <v>375</v>
      </c>
      <c r="G224" s="73"/>
      <c r="H224" s="73"/>
      <c r="I224" s="190"/>
      <c r="J224" s="73"/>
      <c r="K224" s="73"/>
      <c r="L224" s="71"/>
      <c r="M224" s="254"/>
      <c r="N224" s="46"/>
      <c r="O224" s="46"/>
      <c r="P224" s="46"/>
      <c r="Q224" s="46"/>
      <c r="R224" s="46"/>
      <c r="S224" s="46"/>
      <c r="T224" s="94"/>
      <c r="AT224" s="23" t="s">
        <v>174</v>
      </c>
      <c r="AU224" s="23" t="s">
        <v>84</v>
      </c>
    </row>
    <row r="225" s="11" customFormat="1">
      <c r="B225" s="230"/>
      <c r="C225" s="231"/>
      <c r="D225" s="232" t="s">
        <v>130</v>
      </c>
      <c r="E225" s="233" t="s">
        <v>21</v>
      </c>
      <c r="F225" s="234" t="s">
        <v>385</v>
      </c>
      <c r="G225" s="231"/>
      <c r="H225" s="235">
        <v>5.3159999999999998</v>
      </c>
      <c r="I225" s="236"/>
      <c r="J225" s="231"/>
      <c r="K225" s="231"/>
      <c r="L225" s="237"/>
      <c r="M225" s="238"/>
      <c r="N225" s="239"/>
      <c r="O225" s="239"/>
      <c r="P225" s="239"/>
      <c r="Q225" s="239"/>
      <c r="R225" s="239"/>
      <c r="S225" s="239"/>
      <c r="T225" s="240"/>
      <c r="AT225" s="241" t="s">
        <v>130</v>
      </c>
      <c r="AU225" s="241" t="s">
        <v>84</v>
      </c>
      <c r="AV225" s="11" t="s">
        <v>84</v>
      </c>
      <c r="AW225" s="11" t="s">
        <v>37</v>
      </c>
      <c r="AX225" s="11" t="s">
        <v>82</v>
      </c>
      <c r="AY225" s="241" t="s">
        <v>123</v>
      </c>
    </row>
    <row r="226" s="10" customFormat="1" ht="29.88" customHeight="1">
      <c r="B226" s="204"/>
      <c r="C226" s="205"/>
      <c r="D226" s="206" t="s">
        <v>73</v>
      </c>
      <c r="E226" s="255" t="s">
        <v>386</v>
      </c>
      <c r="F226" s="255" t="s">
        <v>387</v>
      </c>
      <c r="G226" s="205"/>
      <c r="H226" s="205"/>
      <c r="I226" s="208"/>
      <c r="J226" s="256">
        <f>BK226</f>
        <v>0</v>
      </c>
      <c r="K226" s="205"/>
      <c r="L226" s="210"/>
      <c r="M226" s="211"/>
      <c r="N226" s="212"/>
      <c r="O226" s="212"/>
      <c r="P226" s="213">
        <f>P227</f>
        <v>0</v>
      </c>
      <c r="Q226" s="212"/>
      <c r="R226" s="213">
        <f>R227</f>
        <v>0</v>
      </c>
      <c r="S226" s="212"/>
      <c r="T226" s="214">
        <f>T227</f>
        <v>0</v>
      </c>
      <c r="AR226" s="215" t="s">
        <v>82</v>
      </c>
      <c r="AT226" s="216" t="s">
        <v>73</v>
      </c>
      <c r="AU226" s="216" t="s">
        <v>82</v>
      </c>
      <c r="AY226" s="215" t="s">
        <v>123</v>
      </c>
      <c r="BK226" s="217">
        <f>BK227</f>
        <v>0</v>
      </c>
    </row>
    <row r="227" s="1" customFormat="1" ht="25.5" customHeight="1">
      <c r="B227" s="45"/>
      <c r="C227" s="218" t="s">
        <v>388</v>
      </c>
      <c r="D227" s="218" t="s">
        <v>124</v>
      </c>
      <c r="E227" s="219" t="s">
        <v>389</v>
      </c>
      <c r="F227" s="220" t="s">
        <v>390</v>
      </c>
      <c r="G227" s="221" t="s">
        <v>238</v>
      </c>
      <c r="H227" s="222">
        <v>77.393000000000001</v>
      </c>
      <c r="I227" s="223"/>
      <c r="J227" s="224">
        <f>ROUND(I227*H227,2)</f>
        <v>0</v>
      </c>
      <c r="K227" s="220" t="s">
        <v>144</v>
      </c>
      <c r="L227" s="71"/>
      <c r="M227" s="225" t="s">
        <v>21</v>
      </c>
      <c r="N227" s="257" t="s">
        <v>45</v>
      </c>
      <c r="O227" s="258"/>
      <c r="P227" s="259">
        <f>O227*H227</f>
        <v>0</v>
      </c>
      <c r="Q227" s="259">
        <v>0</v>
      </c>
      <c r="R227" s="259">
        <f>Q227*H227</f>
        <v>0</v>
      </c>
      <c r="S227" s="259">
        <v>0</v>
      </c>
      <c r="T227" s="260">
        <f>S227*H227</f>
        <v>0</v>
      </c>
      <c r="AR227" s="23" t="s">
        <v>128</v>
      </c>
      <c r="AT227" s="23" t="s">
        <v>124</v>
      </c>
      <c r="AU227" s="23" t="s">
        <v>84</v>
      </c>
      <c r="AY227" s="23" t="s">
        <v>123</v>
      </c>
      <c r="BE227" s="229">
        <f>IF(N227="základní",J227,0)</f>
        <v>0</v>
      </c>
      <c r="BF227" s="229">
        <f>IF(N227="snížená",J227,0)</f>
        <v>0</v>
      </c>
      <c r="BG227" s="229">
        <f>IF(N227="zákl. přenesená",J227,0)</f>
        <v>0</v>
      </c>
      <c r="BH227" s="229">
        <f>IF(N227="sníž. přenesená",J227,0)</f>
        <v>0</v>
      </c>
      <c r="BI227" s="229">
        <f>IF(N227="nulová",J227,0)</f>
        <v>0</v>
      </c>
      <c r="BJ227" s="23" t="s">
        <v>82</v>
      </c>
      <c r="BK227" s="229">
        <f>ROUND(I227*H227,2)</f>
        <v>0</v>
      </c>
      <c r="BL227" s="23" t="s">
        <v>128</v>
      </c>
      <c r="BM227" s="23" t="s">
        <v>391</v>
      </c>
    </row>
    <row r="228" s="1" customFormat="1" ht="6.96" customHeight="1">
      <c r="B228" s="66"/>
      <c r="C228" s="67"/>
      <c r="D228" s="67"/>
      <c r="E228" s="67"/>
      <c r="F228" s="67"/>
      <c r="G228" s="67"/>
      <c r="H228" s="67"/>
      <c r="I228" s="165"/>
      <c r="J228" s="67"/>
      <c r="K228" s="67"/>
      <c r="L228" s="71"/>
    </row>
  </sheetData>
  <sheetProtection sheet="1" autoFilter="0" formatColumns="0" formatRows="0" objects="1" scenarios="1" spinCount="100000" saltValue="XhTPWyKraWasnQOMrWwLmxZnG5h+7OJATKVZOZ4uB1Xcc7LajEyv36ur3e6rpzjoacXQl4T1VsRQoeg6Pnt63g==" hashValue="wI0uiF6iL2BWUX/KvUI2sRrSbUino0AuF9ZMcaYbWI3Nc78IdmD/VjKTZHAmUwKQx6gdfx3arpQwPFaMcn/DBw==" algorithmName="SHA-512" password="CC35"/>
  <autoFilter ref="C82:K227"/>
  <mergeCells count="10">
    <mergeCell ref="E7:H7"/>
    <mergeCell ref="E9:H9"/>
    <mergeCell ref="E24:H24"/>
    <mergeCell ref="E45:H45"/>
    <mergeCell ref="E47:H47"/>
    <mergeCell ref="J51:J52"/>
    <mergeCell ref="E73:H73"/>
    <mergeCell ref="E75:H75"/>
    <mergeCell ref="G1:H1"/>
    <mergeCell ref="L2:V2"/>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82" customWidth="1"/>
    <col min="2" max="2" width="1.664063" style="282" customWidth="1"/>
    <col min="3" max="4" width="5" style="282" customWidth="1"/>
    <col min="5" max="5" width="11.67" style="282" customWidth="1"/>
    <col min="6" max="6" width="9.17" style="282" customWidth="1"/>
    <col min="7" max="7" width="5" style="282" customWidth="1"/>
    <col min="8" max="8" width="77.83" style="282" customWidth="1"/>
    <col min="9" max="10" width="20" style="282" customWidth="1"/>
    <col min="11" max="11" width="1.664063" style="282" customWidth="1"/>
  </cols>
  <sheetData>
    <row r="1" ht="37.5" customHeight="1"/>
    <row r="2" ht="7.5" customHeight="1">
      <c r="B2" s="283"/>
      <c r="C2" s="284"/>
      <c r="D2" s="284"/>
      <c r="E2" s="284"/>
      <c r="F2" s="284"/>
      <c r="G2" s="284"/>
      <c r="H2" s="284"/>
      <c r="I2" s="284"/>
      <c r="J2" s="284"/>
      <c r="K2" s="285"/>
    </row>
    <row r="3" s="14" customFormat="1" ht="45" customHeight="1">
      <c r="B3" s="286"/>
      <c r="C3" s="287" t="s">
        <v>392</v>
      </c>
      <c r="D3" s="287"/>
      <c r="E3" s="287"/>
      <c r="F3" s="287"/>
      <c r="G3" s="287"/>
      <c r="H3" s="287"/>
      <c r="I3" s="287"/>
      <c r="J3" s="287"/>
      <c r="K3" s="288"/>
    </row>
    <row r="4" ht="25.5" customHeight="1">
      <c r="B4" s="289"/>
      <c r="C4" s="290" t="s">
        <v>393</v>
      </c>
      <c r="D4" s="290"/>
      <c r="E4" s="290"/>
      <c r="F4" s="290"/>
      <c r="G4" s="290"/>
      <c r="H4" s="290"/>
      <c r="I4" s="290"/>
      <c r="J4" s="290"/>
      <c r="K4" s="291"/>
    </row>
    <row r="5" ht="5.25" customHeight="1">
      <c r="B5" s="289"/>
      <c r="C5" s="292"/>
      <c r="D5" s="292"/>
      <c r="E5" s="292"/>
      <c r="F5" s="292"/>
      <c r="G5" s="292"/>
      <c r="H5" s="292"/>
      <c r="I5" s="292"/>
      <c r="J5" s="292"/>
      <c r="K5" s="291"/>
    </row>
    <row r="6" ht="15" customHeight="1">
      <c r="B6" s="289"/>
      <c r="C6" s="293" t="s">
        <v>394</v>
      </c>
      <c r="D6" s="293"/>
      <c r="E6" s="293"/>
      <c r="F6" s="293"/>
      <c r="G6" s="293"/>
      <c r="H6" s="293"/>
      <c r="I6" s="293"/>
      <c r="J6" s="293"/>
      <c r="K6" s="291"/>
    </row>
    <row r="7" ht="15" customHeight="1">
      <c r="B7" s="294"/>
      <c r="C7" s="293" t="s">
        <v>395</v>
      </c>
      <c r="D7" s="293"/>
      <c r="E7" s="293"/>
      <c r="F7" s="293"/>
      <c r="G7" s="293"/>
      <c r="H7" s="293"/>
      <c r="I7" s="293"/>
      <c r="J7" s="293"/>
      <c r="K7" s="291"/>
    </row>
    <row r="8" ht="12.75" customHeight="1">
      <c r="B8" s="294"/>
      <c r="C8" s="293"/>
      <c r="D8" s="293"/>
      <c r="E8" s="293"/>
      <c r="F8" s="293"/>
      <c r="G8" s="293"/>
      <c r="H8" s="293"/>
      <c r="I8" s="293"/>
      <c r="J8" s="293"/>
      <c r="K8" s="291"/>
    </row>
    <row r="9" ht="15" customHeight="1">
      <c r="B9" s="294"/>
      <c r="C9" s="293" t="s">
        <v>396</v>
      </c>
      <c r="D9" s="293"/>
      <c r="E9" s="293"/>
      <c r="F9" s="293"/>
      <c r="G9" s="293"/>
      <c r="H9" s="293"/>
      <c r="I9" s="293"/>
      <c r="J9" s="293"/>
      <c r="K9" s="291"/>
    </row>
    <row r="10" ht="15" customHeight="1">
      <c r="B10" s="294"/>
      <c r="C10" s="293"/>
      <c r="D10" s="293" t="s">
        <v>397</v>
      </c>
      <c r="E10" s="293"/>
      <c r="F10" s="293"/>
      <c r="G10" s="293"/>
      <c r="H10" s="293"/>
      <c r="I10" s="293"/>
      <c r="J10" s="293"/>
      <c r="K10" s="291"/>
    </row>
    <row r="11" ht="15" customHeight="1">
      <c r="B11" s="294"/>
      <c r="C11" s="295"/>
      <c r="D11" s="293" t="s">
        <v>398</v>
      </c>
      <c r="E11" s="293"/>
      <c r="F11" s="293"/>
      <c r="G11" s="293"/>
      <c r="H11" s="293"/>
      <c r="I11" s="293"/>
      <c r="J11" s="293"/>
      <c r="K11" s="291"/>
    </row>
    <row r="12" ht="12.75" customHeight="1">
      <c r="B12" s="294"/>
      <c r="C12" s="295"/>
      <c r="D12" s="295"/>
      <c r="E12" s="295"/>
      <c r="F12" s="295"/>
      <c r="G12" s="295"/>
      <c r="H12" s="295"/>
      <c r="I12" s="295"/>
      <c r="J12" s="295"/>
      <c r="K12" s="291"/>
    </row>
    <row r="13" ht="15" customHeight="1">
      <c r="B13" s="294"/>
      <c r="C13" s="295"/>
      <c r="D13" s="293" t="s">
        <v>399</v>
      </c>
      <c r="E13" s="293"/>
      <c r="F13" s="293"/>
      <c r="G13" s="293"/>
      <c r="H13" s="293"/>
      <c r="I13" s="293"/>
      <c r="J13" s="293"/>
      <c r="K13" s="291"/>
    </row>
    <row r="14" ht="15" customHeight="1">
      <c r="B14" s="294"/>
      <c r="C14" s="295"/>
      <c r="D14" s="293" t="s">
        <v>400</v>
      </c>
      <c r="E14" s="293"/>
      <c r="F14" s="293"/>
      <c r="G14" s="293"/>
      <c r="H14" s="293"/>
      <c r="I14" s="293"/>
      <c r="J14" s="293"/>
      <c r="K14" s="291"/>
    </row>
    <row r="15" ht="15" customHeight="1">
      <c r="B15" s="294"/>
      <c r="C15" s="295"/>
      <c r="D15" s="293" t="s">
        <v>401</v>
      </c>
      <c r="E15" s="293"/>
      <c r="F15" s="293"/>
      <c r="G15" s="293"/>
      <c r="H15" s="293"/>
      <c r="I15" s="293"/>
      <c r="J15" s="293"/>
      <c r="K15" s="291"/>
    </row>
    <row r="16" ht="15" customHeight="1">
      <c r="B16" s="294"/>
      <c r="C16" s="295"/>
      <c r="D16" s="295"/>
      <c r="E16" s="296" t="s">
        <v>87</v>
      </c>
      <c r="F16" s="293" t="s">
        <v>402</v>
      </c>
      <c r="G16" s="293"/>
      <c r="H16" s="293"/>
      <c r="I16" s="293"/>
      <c r="J16" s="293"/>
      <c r="K16" s="291"/>
    </row>
    <row r="17" ht="15" customHeight="1">
      <c r="B17" s="294"/>
      <c r="C17" s="295"/>
      <c r="D17" s="295"/>
      <c r="E17" s="296" t="s">
        <v>403</v>
      </c>
      <c r="F17" s="293" t="s">
        <v>404</v>
      </c>
      <c r="G17" s="293"/>
      <c r="H17" s="293"/>
      <c r="I17" s="293"/>
      <c r="J17" s="293"/>
      <c r="K17" s="291"/>
    </row>
    <row r="18" ht="15" customHeight="1">
      <c r="B18" s="294"/>
      <c r="C18" s="295"/>
      <c r="D18" s="295"/>
      <c r="E18" s="296" t="s">
        <v>405</v>
      </c>
      <c r="F18" s="293" t="s">
        <v>406</v>
      </c>
      <c r="G18" s="293"/>
      <c r="H18" s="293"/>
      <c r="I18" s="293"/>
      <c r="J18" s="293"/>
      <c r="K18" s="291"/>
    </row>
    <row r="19" ht="15" customHeight="1">
      <c r="B19" s="294"/>
      <c r="C19" s="295"/>
      <c r="D19" s="295"/>
      <c r="E19" s="296" t="s">
        <v>81</v>
      </c>
      <c r="F19" s="293" t="s">
        <v>80</v>
      </c>
      <c r="G19" s="293"/>
      <c r="H19" s="293"/>
      <c r="I19" s="293"/>
      <c r="J19" s="293"/>
      <c r="K19" s="291"/>
    </row>
    <row r="20" ht="15" customHeight="1">
      <c r="B20" s="294"/>
      <c r="C20" s="295"/>
      <c r="D20" s="295"/>
      <c r="E20" s="296" t="s">
        <v>407</v>
      </c>
      <c r="F20" s="293" t="s">
        <v>408</v>
      </c>
      <c r="G20" s="293"/>
      <c r="H20" s="293"/>
      <c r="I20" s="293"/>
      <c r="J20" s="293"/>
      <c r="K20" s="291"/>
    </row>
    <row r="21" ht="15" customHeight="1">
      <c r="B21" s="294"/>
      <c r="C21" s="295"/>
      <c r="D21" s="295"/>
      <c r="E21" s="296" t="s">
        <v>409</v>
      </c>
      <c r="F21" s="293" t="s">
        <v>410</v>
      </c>
      <c r="G21" s="293"/>
      <c r="H21" s="293"/>
      <c r="I21" s="293"/>
      <c r="J21" s="293"/>
      <c r="K21" s="291"/>
    </row>
    <row r="22" ht="12.75" customHeight="1">
      <c r="B22" s="294"/>
      <c r="C22" s="295"/>
      <c r="D22" s="295"/>
      <c r="E22" s="295"/>
      <c r="F22" s="295"/>
      <c r="G22" s="295"/>
      <c r="H22" s="295"/>
      <c r="I22" s="295"/>
      <c r="J22" s="295"/>
      <c r="K22" s="291"/>
    </row>
    <row r="23" ht="15" customHeight="1">
      <c r="B23" s="294"/>
      <c r="C23" s="293" t="s">
        <v>411</v>
      </c>
      <c r="D23" s="293"/>
      <c r="E23" s="293"/>
      <c r="F23" s="293"/>
      <c r="G23" s="293"/>
      <c r="H23" s="293"/>
      <c r="I23" s="293"/>
      <c r="J23" s="293"/>
      <c r="K23" s="291"/>
    </row>
    <row r="24" ht="15" customHeight="1">
      <c r="B24" s="294"/>
      <c r="C24" s="293" t="s">
        <v>412</v>
      </c>
      <c r="D24" s="293"/>
      <c r="E24" s="293"/>
      <c r="F24" s="293"/>
      <c r="G24" s="293"/>
      <c r="H24" s="293"/>
      <c r="I24" s="293"/>
      <c r="J24" s="293"/>
      <c r="K24" s="291"/>
    </row>
    <row r="25" ht="15" customHeight="1">
      <c r="B25" s="294"/>
      <c r="C25" s="293"/>
      <c r="D25" s="293" t="s">
        <v>413</v>
      </c>
      <c r="E25" s="293"/>
      <c r="F25" s="293"/>
      <c r="G25" s="293"/>
      <c r="H25" s="293"/>
      <c r="I25" s="293"/>
      <c r="J25" s="293"/>
      <c r="K25" s="291"/>
    </row>
    <row r="26" ht="15" customHeight="1">
      <c r="B26" s="294"/>
      <c r="C26" s="295"/>
      <c r="D26" s="293" t="s">
        <v>414</v>
      </c>
      <c r="E26" s="293"/>
      <c r="F26" s="293"/>
      <c r="G26" s="293"/>
      <c r="H26" s="293"/>
      <c r="I26" s="293"/>
      <c r="J26" s="293"/>
      <c r="K26" s="291"/>
    </row>
    <row r="27" ht="12.75" customHeight="1">
      <c r="B27" s="294"/>
      <c r="C27" s="295"/>
      <c r="D27" s="295"/>
      <c r="E27" s="295"/>
      <c r="F27" s="295"/>
      <c r="G27" s="295"/>
      <c r="H27" s="295"/>
      <c r="I27" s="295"/>
      <c r="J27" s="295"/>
      <c r="K27" s="291"/>
    </row>
    <row r="28" ht="15" customHeight="1">
      <c r="B28" s="294"/>
      <c r="C28" s="295"/>
      <c r="D28" s="293" t="s">
        <v>415</v>
      </c>
      <c r="E28" s="293"/>
      <c r="F28" s="293"/>
      <c r="G28" s="293"/>
      <c r="H28" s="293"/>
      <c r="I28" s="293"/>
      <c r="J28" s="293"/>
      <c r="K28" s="291"/>
    </row>
    <row r="29" ht="15" customHeight="1">
      <c r="B29" s="294"/>
      <c r="C29" s="295"/>
      <c r="D29" s="293" t="s">
        <v>416</v>
      </c>
      <c r="E29" s="293"/>
      <c r="F29" s="293"/>
      <c r="G29" s="293"/>
      <c r="H29" s="293"/>
      <c r="I29" s="293"/>
      <c r="J29" s="293"/>
      <c r="K29" s="291"/>
    </row>
    <row r="30" ht="12.75" customHeight="1">
      <c r="B30" s="294"/>
      <c r="C30" s="295"/>
      <c r="D30" s="295"/>
      <c r="E30" s="295"/>
      <c r="F30" s="295"/>
      <c r="G30" s="295"/>
      <c r="H30" s="295"/>
      <c r="I30" s="295"/>
      <c r="J30" s="295"/>
      <c r="K30" s="291"/>
    </row>
    <row r="31" ht="15" customHeight="1">
      <c r="B31" s="294"/>
      <c r="C31" s="295"/>
      <c r="D31" s="293" t="s">
        <v>417</v>
      </c>
      <c r="E31" s="293"/>
      <c r="F31" s="293"/>
      <c r="G31" s="293"/>
      <c r="H31" s="293"/>
      <c r="I31" s="293"/>
      <c r="J31" s="293"/>
      <c r="K31" s="291"/>
    </row>
    <row r="32" ht="15" customHeight="1">
      <c r="B32" s="294"/>
      <c r="C32" s="295"/>
      <c r="D32" s="293" t="s">
        <v>418</v>
      </c>
      <c r="E32" s="293"/>
      <c r="F32" s="293"/>
      <c r="G32" s="293"/>
      <c r="H32" s="293"/>
      <c r="I32" s="293"/>
      <c r="J32" s="293"/>
      <c r="K32" s="291"/>
    </row>
    <row r="33" ht="15" customHeight="1">
      <c r="B33" s="294"/>
      <c r="C33" s="295"/>
      <c r="D33" s="293" t="s">
        <v>419</v>
      </c>
      <c r="E33" s="293"/>
      <c r="F33" s="293"/>
      <c r="G33" s="293"/>
      <c r="H33" s="293"/>
      <c r="I33" s="293"/>
      <c r="J33" s="293"/>
      <c r="K33" s="291"/>
    </row>
    <row r="34" ht="15" customHeight="1">
      <c r="B34" s="294"/>
      <c r="C34" s="295"/>
      <c r="D34" s="293"/>
      <c r="E34" s="297" t="s">
        <v>107</v>
      </c>
      <c r="F34" s="293"/>
      <c r="G34" s="293" t="s">
        <v>420</v>
      </c>
      <c r="H34" s="293"/>
      <c r="I34" s="293"/>
      <c r="J34" s="293"/>
      <c r="K34" s="291"/>
    </row>
    <row r="35" ht="30.75" customHeight="1">
      <c r="B35" s="294"/>
      <c r="C35" s="295"/>
      <c r="D35" s="293"/>
      <c r="E35" s="297" t="s">
        <v>421</v>
      </c>
      <c r="F35" s="293"/>
      <c r="G35" s="293" t="s">
        <v>422</v>
      </c>
      <c r="H35" s="293"/>
      <c r="I35" s="293"/>
      <c r="J35" s="293"/>
      <c r="K35" s="291"/>
    </row>
    <row r="36" ht="15" customHeight="1">
      <c r="B36" s="294"/>
      <c r="C36" s="295"/>
      <c r="D36" s="293"/>
      <c r="E36" s="297" t="s">
        <v>55</v>
      </c>
      <c r="F36" s="293"/>
      <c r="G36" s="293" t="s">
        <v>423</v>
      </c>
      <c r="H36" s="293"/>
      <c r="I36" s="293"/>
      <c r="J36" s="293"/>
      <c r="K36" s="291"/>
    </row>
    <row r="37" ht="15" customHeight="1">
      <c r="B37" s="294"/>
      <c r="C37" s="295"/>
      <c r="D37" s="293"/>
      <c r="E37" s="297" t="s">
        <v>108</v>
      </c>
      <c r="F37" s="293"/>
      <c r="G37" s="293" t="s">
        <v>424</v>
      </c>
      <c r="H37" s="293"/>
      <c r="I37" s="293"/>
      <c r="J37" s="293"/>
      <c r="K37" s="291"/>
    </row>
    <row r="38" ht="15" customHeight="1">
      <c r="B38" s="294"/>
      <c r="C38" s="295"/>
      <c r="D38" s="293"/>
      <c r="E38" s="297" t="s">
        <v>109</v>
      </c>
      <c r="F38" s="293"/>
      <c r="G38" s="293" t="s">
        <v>425</v>
      </c>
      <c r="H38" s="293"/>
      <c r="I38" s="293"/>
      <c r="J38" s="293"/>
      <c r="K38" s="291"/>
    </row>
    <row r="39" ht="15" customHeight="1">
      <c r="B39" s="294"/>
      <c r="C39" s="295"/>
      <c r="D39" s="293"/>
      <c r="E39" s="297" t="s">
        <v>110</v>
      </c>
      <c r="F39" s="293"/>
      <c r="G39" s="293" t="s">
        <v>426</v>
      </c>
      <c r="H39" s="293"/>
      <c r="I39" s="293"/>
      <c r="J39" s="293"/>
      <c r="K39" s="291"/>
    </row>
    <row r="40" ht="15" customHeight="1">
      <c r="B40" s="294"/>
      <c r="C40" s="295"/>
      <c r="D40" s="293"/>
      <c r="E40" s="297" t="s">
        <v>427</v>
      </c>
      <c r="F40" s="293"/>
      <c r="G40" s="293" t="s">
        <v>428</v>
      </c>
      <c r="H40" s="293"/>
      <c r="I40" s="293"/>
      <c r="J40" s="293"/>
      <c r="K40" s="291"/>
    </row>
    <row r="41" ht="15" customHeight="1">
      <c r="B41" s="294"/>
      <c r="C41" s="295"/>
      <c r="D41" s="293"/>
      <c r="E41" s="297"/>
      <c r="F41" s="293"/>
      <c r="G41" s="293" t="s">
        <v>429</v>
      </c>
      <c r="H41" s="293"/>
      <c r="I41" s="293"/>
      <c r="J41" s="293"/>
      <c r="K41" s="291"/>
    </row>
    <row r="42" ht="15" customHeight="1">
      <c r="B42" s="294"/>
      <c r="C42" s="295"/>
      <c r="D42" s="293"/>
      <c r="E42" s="297" t="s">
        <v>430</v>
      </c>
      <c r="F42" s="293"/>
      <c r="G42" s="293" t="s">
        <v>431</v>
      </c>
      <c r="H42" s="293"/>
      <c r="I42" s="293"/>
      <c r="J42" s="293"/>
      <c r="K42" s="291"/>
    </row>
    <row r="43" ht="15" customHeight="1">
      <c r="B43" s="294"/>
      <c r="C43" s="295"/>
      <c r="D43" s="293"/>
      <c r="E43" s="297" t="s">
        <v>112</v>
      </c>
      <c r="F43" s="293"/>
      <c r="G43" s="293" t="s">
        <v>432</v>
      </c>
      <c r="H43" s="293"/>
      <c r="I43" s="293"/>
      <c r="J43" s="293"/>
      <c r="K43" s="291"/>
    </row>
    <row r="44" ht="12.75" customHeight="1">
      <c r="B44" s="294"/>
      <c r="C44" s="295"/>
      <c r="D44" s="293"/>
      <c r="E44" s="293"/>
      <c r="F44" s="293"/>
      <c r="G44" s="293"/>
      <c r="H44" s="293"/>
      <c r="I44" s="293"/>
      <c r="J44" s="293"/>
      <c r="K44" s="291"/>
    </row>
    <row r="45" ht="15" customHeight="1">
      <c r="B45" s="294"/>
      <c r="C45" s="295"/>
      <c r="D45" s="293" t="s">
        <v>433</v>
      </c>
      <c r="E45" s="293"/>
      <c r="F45" s="293"/>
      <c r="G45" s="293"/>
      <c r="H45" s="293"/>
      <c r="I45" s="293"/>
      <c r="J45" s="293"/>
      <c r="K45" s="291"/>
    </row>
    <row r="46" ht="15" customHeight="1">
      <c r="B46" s="294"/>
      <c r="C46" s="295"/>
      <c r="D46" s="295"/>
      <c r="E46" s="293" t="s">
        <v>434</v>
      </c>
      <c r="F46" s="293"/>
      <c r="G46" s="293"/>
      <c r="H46" s="293"/>
      <c r="I46" s="293"/>
      <c r="J46" s="293"/>
      <c r="K46" s="291"/>
    </row>
    <row r="47" ht="15" customHeight="1">
      <c r="B47" s="294"/>
      <c r="C47" s="295"/>
      <c r="D47" s="295"/>
      <c r="E47" s="293" t="s">
        <v>435</v>
      </c>
      <c r="F47" s="293"/>
      <c r="G47" s="293"/>
      <c r="H47" s="293"/>
      <c r="I47" s="293"/>
      <c r="J47" s="293"/>
      <c r="K47" s="291"/>
    </row>
    <row r="48" ht="15" customHeight="1">
      <c r="B48" s="294"/>
      <c r="C48" s="295"/>
      <c r="D48" s="295"/>
      <c r="E48" s="293" t="s">
        <v>436</v>
      </c>
      <c r="F48" s="293"/>
      <c r="G48" s="293"/>
      <c r="H48" s="293"/>
      <c r="I48" s="293"/>
      <c r="J48" s="293"/>
      <c r="K48" s="291"/>
    </row>
    <row r="49" ht="15" customHeight="1">
      <c r="B49" s="294"/>
      <c r="C49" s="295"/>
      <c r="D49" s="293" t="s">
        <v>437</v>
      </c>
      <c r="E49" s="293"/>
      <c r="F49" s="293"/>
      <c r="G49" s="293"/>
      <c r="H49" s="293"/>
      <c r="I49" s="293"/>
      <c r="J49" s="293"/>
      <c r="K49" s="291"/>
    </row>
    <row r="50" ht="25.5" customHeight="1">
      <c r="B50" s="289"/>
      <c r="C50" s="290" t="s">
        <v>438</v>
      </c>
      <c r="D50" s="290"/>
      <c r="E50" s="290"/>
      <c r="F50" s="290"/>
      <c r="G50" s="290"/>
      <c r="H50" s="290"/>
      <c r="I50" s="290"/>
      <c r="J50" s="290"/>
      <c r="K50" s="291"/>
    </row>
    <row r="51" ht="5.25" customHeight="1">
      <c r="B51" s="289"/>
      <c r="C51" s="292"/>
      <c r="D51" s="292"/>
      <c r="E51" s="292"/>
      <c r="F51" s="292"/>
      <c r="G51" s="292"/>
      <c r="H51" s="292"/>
      <c r="I51" s="292"/>
      <c r="J51" s="292"/>
      <c r="K51" s="291"/>
    </row>
    <row r="52" ht="15" customHeight="1">
      <c r="B52" s="289"/>
      <c r="C52" s="293" t="s">
        <v>439</v>
      </c>
      <c r="D52" s="293"/>
      <c r="E52" s="293"/>
      <c r="F52" s="293"/>
      <c r="G52" s="293"/>
      <c r="H52" s="293"/>
      <c r="I52" s="293"/>
      <c r="J52" s="293"/>
      <c r="K52" s="291"/>
    </row>
    <row r="53" ht="15" customHeight="1">
      <c r="B53" s="289"/>
      <c r="C53" s="293" t="s">
        <v>440</v>
      </c>
      <c r="D53" s="293"/>
      <c r="E53" s="293"/>
      <c r="F53" s="293"/>
      <c r="G53" s="293"/>
      <c r="H53" s="293"/>
      <c r="I53" s="293"/>
      <c r="J53" s="293"/>
      <c r="K53" s="291"/>
    </row>
    <row r="54" ht="12.75" customHeight="1">
      <c r="B54" s="289"/>
      <c r="C54" s="293"/>
      <c r="D54" s="293"/>
      <c r="E54" s="293"/>
      <c r="F54" s="293"/>
      <c r="G54" s="293"/>
      <c r="H54" s="293"/>
      <c r="I54" s="293"/>
      <c r="J54" s="293"/>
      <c r="K54" s="291"/>
    </row>
    <row r="55" ht="15" customHeight="1">
      <c r="B55" s="289"/>
      <c r="C55" s="293" t="s">
        <v>441</v>
      </c>
      <c r="D55" s="293"/>
      <c r="E55" s="293"/>
      <c r="F55" s="293"/>
      <c r="G55" s="293"/>
      <c r="H55" s="293"/>
      <c r="I55" s="293"/>
      <c r="J55" s="293"/>
      <c r="K55" s="291"/>
    </row>
    <row r="56" ht="15" customHeight="1">
      <c r="B56" s="289"/>
      <c r="C56" s="295"/>
      <c r="D56" s="293" t="s">
        <v>442</v>
      </c>
      <c r="E56" s="293"/>
      <c r="F56" s="293"/>
      <c r="G56" s="293"/>
      <c r="H56" s="293"/>
      <c r="I56" s="293"/>
      <c r="J56" s="293"/>
      <c r="K56" s="291"/>
    </row>
    <row r="57" ht="15" customHeight="1">
      <c r="B57" s="289"/>
      <c r="C57" s="295"/>
      <c r="D57" s="293" t="s">
        <v>443</v>
      </c>
      <c r="E57" s="293"/>
      <c r="F57" s="293"/>
      <c r="G57" s="293"/>
      <c r="H57" s="293"/>
      <c r="I57" s="293"/>
      <c r="J57" s="293"/>
      <c r="K57" s="291"/>
    </row>
    <row r="58" ht="15" customHeight="1">
      <c r="B58" s="289"/>
      <c r="C58" s="295"/>
      <c r="D58" s="293" t="s">
        <v>444</v>
      </c>
      <c r="E58" s="293"/>
      <c r="F58" s="293"/>
      <c r="G58" s="293"/>
      <c r="H58" s="293"/>
      <c r="I58" s="293"/>
      <c r="J58" s="293"/>
      <c r="K58" s="291"/>
    </row>
    <row r="59" ht="15" customHeight="1">
      <c r="B59" s="289"/>
      <c r="C59" s="295"/>
      <c r="D59" s="293" t="s">
        <v>445</v>
      </c>
      <c r="E59" s="293"/>
      <c r="F59" s="293"/>
      <c r="G59" s="293"/>
      <c r="H59" s="293"/>
      <c r="I59" s="293"/>
      <c r="J59" s="293"/>
      <c r="K59" s="291"/>
    </row>
    <row r="60" ht="15" customHeight="1">
      <c r="B60" s="289"/>
      <c r="C60" s="295"/>
      <c r="D60" s="298" t="s">
        <v>446</v>
      </c>
      <c r="E60" s="298"/>
      <c r="F60" s="298"/>
      <c r="G60" s="298"/>
      <c r="H60" s="298"/>
      <c r="I60" s="298"/>
      <c r="J60" s="298"/>
      <c r="K60" s="291"/>
    </row>
    <row r="61" ht="15" customHeight="1">
      <c r="B61" s="289"/>
      <c r="C61" s="295"/>
      <c r="D61" s="293" t="s">
        <v>447</v>
      </c>
      <c r="E61" s="293"/>
      <c r="F61" s="293"/>
      <c r="G61" s="293"/>
      <c r="H61" s="293"/>
      <c r="I61" s="293"/>
      <c r="J61" s="293"/>
      <c r="K61" s="291"/>
    </row>
    <row r="62" ht="12.75" customHeight="1">
      <c r="B62" s="289"/>
      <c r="C62" s="295"/>
      <c r="D62" s="295"/>
      <c r="E62" s="299"/>
      <c r="F62" s="295"/>
      <c r="G62" s="295"/>
      <c r="H62" s="295"/>
      <c r="I62" s="295"/>
      <c r="J62" s="295"/>
      <c r="K62" s="291"/>
    </row>
    <row r="63" ht="15" customHeight="1">
      <c r="B63" s="289"/>
      <c r="C63" s="295"/>
      <c r="D63" s="293" t="s">
        <v>448</v>
      </c>
      <c r="E63" s="293"/>
      <c r="F63" s="293"/>
      <c r="G63" s="293"/>
      <c r="H63" s="293"/>
      <c r="I63" s="293"/>
      <c r="J63" s="293"/>
      <c r="K63" s="291"/>
    </row>
    <row r="64" ht="15" customHeight="1">
      <c r="B64" s="289"/>
      <c r="C64" s="295"/>
      <c r="D64" s="298" t="s">
        <v>449</v>
      </c>
      <c r="E64" s="298"/>
      <c r="F64" s="298"/>
      <c r="G64" s="298"/>
      <c r="H64" s="298"/>
      <c r="I64" s="298"/>
      <c r="J64" s="298"/>
      <c r="K64" s="291"/>
    </row>
    <row r="65" ht="15" customHeight="1">
      <c r="B65" s="289"/>
      <c r="C65" s="295"/>
      <c r="D65" s="293" t="s">
        <v>450</v>
      </c>
      <c r="E65" s="293"/>
      <c r="F65" s="293"/>
      <c r="G65" s="293"/>
      <c r="H65" s="293"/>
      <c r="I65" s="293"/>
      <c r="J65" s="293"/>
      <c r="K65" s="291"/>
    </row>
    <row r="66" ht="15" customHeight="1">
      <c r="B66" s="289"/>
      <c r="C66" s="295"/>
      <c r="D66" s="293" t="s">
        <v>451</v>
      </c>
      <c r="E66" s="293"/>
      <c r="F66" s="293"/>
      <c r="G66" s="293"/>
      <c r="H66" s="293"/>
      <c r="I66" s="293"/>
      <c r="J66" s="293"/>
      <c r="K66" s="291"/>
    </row>
    <row r="67" ht="15" customHeight="1">
      <c r="B67" s="289"/>
      <c r="C67" s="295"/>
      <c r="D67" s="293" t="s">
        <v>452</v>
      </c>
      <c r="E67" s="293"/>
      <c r="F67" s="293"/>
      <c r="G67" s="293"/>
      <c r="H67" s="293"/>
      <c r="I67" s="293"/>
      <c r="J67" s="293"/>
      <c r="K67" s="291"/>
    </row>
    <row r="68" ht="15" customHeight="1">
      <c r="B68" s="289"/>
      <c r="C68" s="295"/>
      <c r="D68" s="293" t="s">
        <v>453</v>
      </c>
      <c r="E68" s="293"/>
      <c r="F68" s="293"/>
      <c r="G68" s="293"/>
      <c r="H68" s="293"/>
      <c r="I68" s="293"/>
      <c r="J68" s="293"/>
      <c r="K68" s="291"/>
    </row>
    <row r="69" ht="12.75" customHeight="1">
      <c r="B69" s="300"/>
      <c r="C69" s="301"/>
      <c r="D69" s="301"/>
      <c r="E69" s="301"/>
      <c r="F69" s="301"/>
      <c r="G69" s="301"/>
      <c r="H69" s="301"/>
      <c r="I69" s="301"/>
      <c r="J69" s="301"/>
      <c r="K69" s="302"/>
    </row>
    <row r="70" ht="18.75" customHeight="1">
      <c r="B70" s="303"/>
      <c r="C70" s="303"/>
      <c r="D70" s="303"/>
      <c r="E70" s="303"/>
      <c r="F70" s="303"/>
      <c r="G70" s="303"/>
      <c r="H70" s="303"/>
      <c r="I70" s="303"/>
      <c r="J70" s="303"/>
      <c r="K70" s="304"/>
    </row>
    <row r="71" ht="18.75" customHeight="1">
      <c r="B71" s="304"/>
      <c r="C71" s="304"/>
      <c r="D71" s="304"/>
      <c r="E71" s="304"/>
      <c r="F71" s="304"/>
      <c r="G71" s="304"/>
      <c r="H71" s="304"/>
      <c r="I71" s="304"/>
      <c r="J71" s="304"/>
      <c r="K71" s="304"/>
    </row>
    <row r="72" ht="7.5" customHeight="1">
      <c r="B72" s="305"/>
      <c r="C72" s="306"/>
      <c r="D72" s="306"/>
      <c r="E72" s="306"/>
      <c r="F72" s="306"/>
      <c r="G72" s="306"/>
      <c r="H72" s="306"/>
      <c r="I72" s="306"/>
      <c r="J72" s="306"/>
      <c r="K72" s="307"/>
    </row>
    <row r="73" ht="45" customHeight="1">
      <c r="B73" s="308"/>
      <c r="C73" s="309" t="s">
        <v>93</v>
      </c>
      <c r="D73" s="309"/>
      <c r="E73" s="309"/>
      <c r="F73" s="309"/>
      <c r="G73" s="309"/>
      <c r="H73" s="309"/>
      <c r="I73" s="309"/>
      <c r="J73" s="309"/>
      <c r="K73" s="310"/>
    </row>
    <row r="74" ht="17.25" customHeight="1">
      <c r="B74" s="308"/>
      <c r="C74" s="311" t="s">
        <v>454</v>
      </c>
      <c r="D74" s="311"/>
      <c r="E74" s="311"/>
      <c r="F74" s="311" t="s">
        <v>455</v>
      </c>
      <c r="G74" s="312"/>
      <c r="H74" s="311" t="s">
        <v>108</v>
      </c>
      <c r="I74" s="311" t="s">
        <v>59</v>
      </c>
      <c r="J74" s="311" t="s">
        <v>456</v>
      </c>
      <c r="K74" s="310"/>
    </row>
    <row r="75" ht="17.25" customHeight="1">
      <c r="B75" s="308"/>
      <c r="C75" s="313" t="s">
        <v>457</v>
      </c>
      <c r="D75" s="313"/>
      <c r="E75" s="313"/>
      <c r="F75" s="314" t="s">
        <v>458</v>
      </c>
      <c r="G75" s="315"/>
      <c r="H75" s="313"/>
      <c r="I75" s="313"/>
      <c r="J75" s="313" t="s">
        <v>459</v>
      </c>
      <c r="K75" s="310"/>
    </row>
    <row r="76" ht="5.25" customHeight="1">
      <c r="B76" s="308"/>
      <c r="C76" s="316"/>
      <c r="D76" s="316"/>
      <c r="E76" s="316"/>
      <c r="F76" s="316"/>
      <c r="G76" s="317"/>
      <c r="H76" s="316"/>
      <c r="I76" s="316"/>
      <c r="J76" s="316"/>
      <c r="K76" s="310"/>
    </row>
    <row r="77" ht="15" customHeight="1">
      <c r="B77" s="308"/>
      <c r="C77" s="297" t="s">
        <v>55</v>
      </c>
      <c r="D77" s="316"/>
      <c r="E77" s="316"/>
      <c r="F77" s="318" t="s">
        <v>460</v>
      </c>
      <c r="G77" s="317"/>
      <c r="H77" s="297" t="s">
        <v>461</v>
      </c>
      <c r="I77" s="297" t="s">
        <v>462</v>
      </c>
      <c r="J77" s="297">
        <v>20</v>
      </c>
      <c r="K77" s="310"/>
    </row>
    <row r="78" ht="15" customHeight="1">
      <c r="B78" s="308"/>
      <c r="C78" s="297" t="s">
        <v>463</v>
      </c>
      <c r="D78" s="297"/>
      <c r="E78" s="297"/>
      <c r="F78" s="318" t="s">
        <v>460</v>
      </c>
      <c r="G78" s="317"/>
      <c r="H78" s="297" t="s">
        <v>464</v>
      </c>
      <c r="I78" s="297" t="s">
        <v>462</v>
      </c>
      <c r="J78" s="297">
        <v>120</v>
      </c>
      <c r="K78" s="310"/>
    </row>
    <row r="79" ht="15" customHeight="1">
      <c r="B79" s="319"/>
      <c r="C79" s="297" t="s">
        <v>465</v>
      </c>
      <c r="D79" s="297"/>
      <c r="E79" s="297"/>
      <c r="F79" s="318" t="s">
        <v>466</v>
      </c>
      <c r="G79" s="317"/>
      <c r="H79" s="297" t="s">
        <v>467</v>
      </c>
      <c r="I79" s="297" t="s">
        <v>462</v>
      </c>
      <c r="J79" s="297">
        <v>50</v>
      </c>
      <c r="K79" s="310"/>
    </row>
    <row r="80" ht="15" customHeight="1">
      <c r="B80" s="319"/>
      <c r="C80" s="297" t="s">
        <v>468</v>
      </c>
      <c r="D80" s="297"/>
      <c r="E80" s="297"/>
      <c r="F80" s="318" t="s">
        <v>460</v>
      </c>
      <c r="G80" s="317"/>
      <c r="H80" s="297" t="s">
        <v>469</v>
      </c>
      <c r="I80" s="297" t="s">
        <v>470</v>
      </c>
      <c r="J80" s="297"/>
      <c r="K80" s="310"/>
    </row>
    <row r="81" ht="15" customHeight="1">
      <c r="B81" s="319"/>
      <c r="C81" s="320" t="s">
        <v>471</v>
      </c>
      <c r="D81" s="320"/>
      <c r="E81" s="320"/>
      <c r="F81" s="321" t="s">
        <v>466</v>
      </c>
      <c r="G81" s="320"/>
      <c r="H81" s="320" t="s">
        <v>472</v>
      </c>
      <c r="I81" s="320" t="s">
        <v>462</v>
      </c>
      <c r="J81" s="320">
        <v>15</v>
      </c>
      <c r="K81" s="310"/>
    </row>
    <row r="82" ht="15" customHeight="1">
      <c r="B82" s="319"/>
      <c r="C82" s="320" t="s">
        <v>473</v>
      </c>
      <c r="D82" s="320"/>
      <c r="E82" s="320"/>
      <c r="F82" s="321" t="s">
        <v>466</v>
      </c>
      <c r="G82" s="320"/>
      <c r="H82" s="320" t="s">
        <v>474</v>
      </c>
      <c r="I82" s="320" t="s">
        <v>462</v>
      </c>
      <c r="J82" s="320">
        <v>15</v>
      </c>
      <c r="K82" s="310"/>
    </row>
    <row r="83" ht="15" customHeight="1">
      <c r="B83" s="319"/>
      <c r="C83" s="320" t="s">
        <v>475</v>
      </c>
      <c r="D83" s="320"/>
      <c r="E83" s="320"/>
      <c r="F83" s="321" t="s">
        <v>466</v>
      </c>
      <c r="G83" s="320"/>
      <c r="H83" s="320" t="s">
        <v>476</v>
      </c>
      <c r="I83" s="320" t="s">
        <v>462</v>
      </c>
      <c r="J83" s="320">
        <v>20</v>
      </c>
      <c r="K83" s="310"/>
    </row>
    <row r="84" ht="15" customHeight="1">
      <c r="B84" s="319"/>
      <c r="C84" s="320" t="s">
        <v>477</v>
      </c>
      <c r="D84" s="320"/>
      <c r="E84" s="320"/>
      <c r="F84" s="321" t="s">
        <v>466</v>
      </c>
      <c r="G84" s="320"/>
      <c r="H84" s="320" t="s">
        <v>478</v>
      </c>
      <c r="I84" s="320" t="s">
        <v>462</v>
      </c>
      <c r="J84" s="320">
        <v>20</v>
      </c>
      <c r="K84" s="310"/>
    </row>
    <row r="85" ht="15" customHeight="1">
      <c r="B85" s="319"/>
      <c r="C85" s="297" t="s">
        <v>479</v>
      </c>
      <c r="D85" s="297"/>
      <c r="E85" s="297"/>
      <c r="F85" s="318" t="s">
        <v>466</v>
      </c>
      <c r="G85" s="317"/>
      <c r="H85" s="297" t="s">
        <v>480</v>
      </c>
      <c r="I85" s="297" t="s">
        <v>462</v>
      </c>
      <c r="J85" s="297">
        <v>50</v>
      </c>
      <c r="K85" s="310"/>
    </row>
    <row r="86" ht="15" customHeight="1">
      <c r="B86" s="319"/>
      <c r="C86" s="297" t="s">
        <v>481</v>
      </c>
      <c r="D86" s="297"/>
      <c r="E86" s="297"/>
      <c r="F86" s="318" t="s">
        <v>466</v>
      </c>
      <c r="G86" s="317"/>
      <c r="H86" s="297" t="s">
        <v>482</v>
      </c>
      <c r="I86" s="297" t="s">
        <v>462</v>
      </c>
      <c r="J86" s="297">
        <v>20</v>
      </c>
      <c r="K86" s="310"/>
    </row>
    <row r="87" ht="15" customHeight="1">
      <c r="B87" s="319"/>
      <c r="C87" s="297" t="s">
        <v>483</v>
      </c>
      <c r="D87" s="297"/>
      <c r="E87" s="297"/>
      <c r="F87" s="318" t="s">
        <v>466</v>
      </c>
      <c r="G87" s="317"/>
      <c r="H87" s="297" t="s">
        <v>484</v>
      </c>
      <c r="I87" s="297" t="s">
        <v>462</v>
      </c>
      <c r="J87" s="297">
        <v>20</v>
      </c>
      <c r="K87" s="310"/>
    </row>
    <row r="88" ht="15" customHeight="1">
      <c r="B88" s="319"/>
      <c r="C88" s="297" t="s">
        <v>485</v>
      </c>
      <c r="D88" s="297"/>
      <c r="E88" s="297"/>
      <c r="F88" s="318" t="s">
        <v>466</v>
      </c>
      <c r="G88" s="317"/>
      <c r="H88" s="297" t="s">
        <v>486</v>
      </c>
      <c r="I88" s="297" t="s">
        <v>462</v>
      </c>
      <c r="J88" s="297">
        <v>50</v>
      </c>
      <c r="K88" s="310"/>
    </row>
    <row r="89" ht="15" customHeight="1">
      <c r="B89" s="319"/>
      <c r="C89" s="297" t="s">
        <v>487</v>
      </c>
      <c r="D89" s="297"/>
      <c r="E89" s="297"/>
      <c r="F89" s="318" t="s">
        <v>466</v>
      </c>
      <c r="G89" s="317"/>
      <c r="H89" s="297" t="s">
        <v>487</v>
      </c>
      <c r="I89" s="297" t="s">
        <v>462</v>
      </c>
      <c r="J89" s="297">
        <v>50</v>
      </c>
      <c r="K89" s="310"/>
    </row>
    <row r="90" ht="15" customHeight="1">
      <c r="B90" s="319"/>
      <c r="C90" s="297" t="s">
        <v>113</v>
      </c>
      <c r="D90" s="297"/>
      <c r="E90" s="297"/>
      <c r="F90" s="318" t="s">
        <v>466</v>
      </c>
      <c r="G90" s="317"/>
      <c r="H90" s="297" t="s">
        <v>488</v>
      </c>
      <c r="I90" s="297" t="s">
        <v>462</v>
      </c>
      <c r="J90" s="297">
        <v>255</v>
      </c>
      <c r="K90" s="310"/>
    </row>
    <row r="91" ht="15" customHeight="1">
      <c r="B91" s="319"/>
      <c r="C91" s="297" t="s">
        <v>489</v>
      </c>
      <c r="D91" s="297"/>
      <c r="E91" s="297"/>
      <c r="F91" s="318" t="s">
        <v>460</v>
      </c>
      <c r="G91" s="317"/>
      <c r="H91" s="297" t="s">
        <v>490</v>
      </c>
      <c r="I91" s="297" t="s">
        <v>491</v>
      </c>
      <c r="J91" s="297"/>
      <c r="K91" s="310"/>
    </row>
    <row r="92" ht="15" customHeight="1">
      <c r="B92" s="319"/>
      <c r="C92" s="297" t="s">
        <v>492</v>
      </c>
      <c r="D92" s="297"/>
      <c r="E92" s="297"/>
      <c r="F92" s="318" t="s">
        <v>460</v>
      </c>
      <c r="G92" s="317"/>
      <c r="H92" s="297" t="s">
        <v>493</v>
      </c>
      <c r="I92" s="297" t="s">
        <v>494</v>
      </c>
      <c r="J92" s="297"/>
      <c r="K92" s="310"/>
    </row>
    <row r="93" ht="15" customHeight="1">
      <c r="B93" s="319"/>
      <c r="C93" s="297" t="s">
        <v>495</v>
      </c>
      <c r="D93" s="297"/>
      <c r="E93" s="297"/>
      <c r="F93" s="318" t="s">
        <v>460</v>
      </c>
      <c r="G93" s="317"/>
      <c r="H93" s="297" t="s">
        <v>495</v>
      </c>
      <c r="I93" s="297" t="s">
        <v>494</v>
      </c>
      <c r="J93" s="297"/>
      <c r="K93" s="310"/>
    </row>
    <row r="94" ht="15" customHeight="1">
      <c r="B94" s="319"/>
      <c r="C94" s="297" t="s">
        <v>40</v>
      </c>
      <c r="D94" s="297"/>
      <c r="E94" s="297"/>
      <c r="F94" s="318" t="s">
        <v>460</v>
      </c>
      <c r="G94" s="317"/>
      <c r="H94" s="297" t="s">
        <v>496</v>
      </c>
      <c r="I94" s="297" t="s">
        <v>494</v>
      </c>
      <c r="J94" s="297"/>
      <c r="K94" s="310"/>
    </row>
    <row r="95" ht="15" customHeight="1">
      <c r="B95" s="319"/>
      <c r="C95" s="297" t="s">
        <v>50</v>
      </c>
      <c r="D95" s="297"/>
      <c r="E95" s="297"/>
      <c r="F95" s="318" t="s">
        <v>460</v>
      </c>
      <c r="G95" s="317"/>
      <c r="H95" s="297" t="s">
        <v>497</v>
      </c>
      <c r="I95" s="297" t="s">
        <v>494</v>
      </c>
      <c r="J95" s="297"/>
      <c r="K95" s="310"/>
    </row>
    <row r="96" ht="15" customHeight="1">
      <c r="B96" s="322"/>
      <c r="C96" s="323"/>
      <c r="D96" s="323"/>
      <c r="E96" s="323"/>
      <c r="F96" s="323"/>
      <c r="G96" s="323"/>
      <c r="H96" s="323"/>
      <c r="I96" s="323"/>
      <c r="J96" s="323"/>
      <c r="K96" s="324"/>
    </row>
    <row r="97" ht="18.75" customHeight="1">
      <c r="B97" s="325"/>
      <c r="C97" s="326"/>
      <c r="D97" s="326"/>
      <c r="E97" s="326"/>
      <c r="F97" s="326"/>
      <c r="G97" s="326"/>
      <c r="H97" s="326"/>
      <c r="I97" s="326"/>
      <c r="J97" s="326"/>
      <c r="K97" s="325"/>
    </row>
    <row r="98" ht="18.75" customHeight="1">
      <c r="B98" s="304"/>
      <c r="C98" s="304"/>
      <c r="D98" s="304"/>
      <c r="E98" s="304"/>
      <c r="F98" s="304"/>
      <c r="G98" s="304"/>
      <c r="H98" s="304"/>
      <c r="I98" s="304"/>
      <c r="J98" s="304"/>
      <c r="K98" s="304"/>
    </row>
    <row r="99" ht="7.5" customHeight="1">
      <c r="B99" s="305"/>
      <c r="C99" s="306"/>
      <c r="D99" s="306"/>
      <c r="E99" s="306"/>
      <c r="F99" s="306"/>
      <c r="G99" s="306"/>
      <c r="H99" s="306"/>
      <c r="I99" s="306"/>
      <c r="J99" s="306"/>
      <c r="K99" s="307"/>
    </row>
    <row r="100" ht="45" customHeight="1">
      <c r="B100" s="308"/>
      <c r="C100" s="309" t="s">
        <v>498</v>
      </c>
      <c r="D100" s="309"/>
      <c r="E100" s="309"/>
      <c r="F100" s="309"/>
      <c r="G100" s="309"/>
      <c r="H100" s="309"/>
      <c r="I100" s="309"/>
      <c r="J100" s="309"/>
      <c r="K100" s="310"/>
    </row>
    <row r="101" ht="17.25" customHeight="1">
      <c r="B101" s="308"/>
      <c r="C101" s="311" t="s">
        <v>454</v>
      </c>
      <c r="D101" s="311"/>
      <c r="E101" s="311"/>
      <c r="F101" s="311" t="s">
        <v>455</v>
      </c>
      <c r="G101" s="312"/>
      <c r="H101" s="311" t="s">
        <v>108</v>
      </c>
      <c r="I101" s="311" t="s">
        <v>59</v>
      </c>
      <c r="J101" s="311" t="s">
        <v>456</v>
      </c>
      <c r="K101" s="310"/>
    </row>
    <row r="102" ht="17.25" customHeight="1">
      <c r="B102" s="308"/>
      <c r="C102" s="313" t="s">
        <v>457</v>
      </c>
      <c r="D102" s="313"/>
      <c r="E102" s="313"/>
      <c r="F102" s="314" t="s">
        <v>458</v>
      </c>
      <c r="G102" s="315"/>
      <c r="H102" s="313"/>
      <c r="I102" s="313"/>
      <c r="J102" s="313" t="s">
        <v>459</v>
      </c>
      <c r="K102" s="310"/>
    </row>
    <row r="103" ht="5.25" customHeight="1">
      <c r="B103" s="308"/>
      <c r="C103" s="311"/>
      <c r="D103" s="311"/>
      <c r="E103" s="311"/>
      <c r="F103" s="311"/>
      <c r="G103" s="327"/>
      <c r="H103" s="311"/>
      <c r="I103" s="311"/>
      <c r="J103" s="311"/>
      <c r="K103" s="310"/>
    </row>
    <row r="104" ht="15" customHeight="1">
      <c r="B104" s="308"/>
      <c r="C104" s="297" t="s">
        <v>55</v>
      </c>
      <c r="D104" s="316"/>
      <c r="E104" s="316"/>
      <c r="F104" s="318" t="s">
        <v>460</v>
      </c>
      <c r="G104" s="327"/>
      <c r="H104" s="297" t="s">
        <v>499</v>
      </c>
      <c r="I104" s="297" t="s">
        <v>462</v>
      </c>
      <c r="J104" s="297">
        <v>20</v>
      </c>
      <c r="K104" s="310"/>
    </row>
    <row r="105" ht="15" customHeight="1">
      <c r="B105" s="308"/>
      <c r="C105" s="297" t="s">
        <v>463</v>
      </c>
      <c r="D105" s="297"/>
      <c r="E105" s="297"/>
      <c r="F105" s="318" t="s">
        <v>460</v>
      </c>
      <c r="G105" s="297"/>
      <c r="H105" s="297" t="s">
        <v>499</v>
      </c>
      <c r="I105" s="297" t="s">
        <v>462</v>
      </c>
      <c r="J105" s="297">
        <v>120</v>
      </c>
      <c r="K105" s="310"/>
    </row>
    <row r="106" ht="15" customHeight="1">
      <c r="B106" s="319"/>
      <c r="C106" s="297" t="s">
        <v>465</v>
      </c>
      <c r="D106" s="297"/>
      <c r="E106" s="297"/>
      <c r="F106" s="318" t="s">
        <v>466</v>
      </c>
      <c r="G106" s="297"/>
      <c r="H106" s="297" t="s">
        <v>499</v>
      </c>
      <c r="I106" s="297" t="s">
        <v>462</v>
      </c>
      <c r="J106" s="297">
        <v>50</v>
      </c>
      <c r="K106" s="310"/>
    </row>
    <row r="107" ht="15" customHeight="1">
      <c r="B107" s="319"/>
      <c r="C107" s="297" t="s">
        <v>468</v>
      </c>
      <c r="D107" s="297"/>
      <c r="E107" s="297"/>
      <c r="F107" s="318" t="s">
        <v>460</v>
      </c>
      <c r="G107" s="297"/>
      <c r="H107" s="297" t="s">
        <v>499</v>
      </c>
      <c r="I107" s="297" t="s">
        <v>470</v>
      </c>
      <c r="J107" s="297"/>
      <c r="K107" s="310"/>
    </row>
    <row r="108" ht="15" customHeight="1">
      <c r="B108" s="319"/>
      <c r="C108" s="297" t="s">
        <v>479</v>
      </c>
      <c r="D108" s="297"/>
      <c r="E108" s="297"/>
      <c r="F108" s="318" t="s">
        <v>466</v>
      </c>
      <c r="G108" s="297"/>
      <c r="H108" s="297" t="s">
        <v>499</v>
      </c>
      <c r="I108" s="297" t="s">
        <v>462</v>
      </c>
      <c r="J108" s="297">
        <v>50</v>
      </c>
      <c r="K108" s="310"/>
    </row>
    <row r="109" ht="15" customHeight="1">
      <c r="B109" s="319"/>
      <c r="C109" s="297" t="s">
        <v>487</v>
      </c>
      <c r="D109" s="297"/>
      <c r="E109" s="297"/>
      <c r="F109" s="318" t="s">
        <v>466</v>
      </c>
      <c r="G109" s="297"/>
      <c r="H109" s="297" t="s">
        <v>499</v>
      </c>
      <c r="I109" s="297" t="s">
        <v>462</v>
      </c>
      <c r="J109" s="297">
        <v>50</v>
      </c>
      <c r="K109" s="310"/>
    </row>
    <row r="110" ht="15" customHeight="1">
      <c r="B110" s="319"/>
      <c r="C110" s="297" t="s">
        <v>485</v>
      </c>
      <c r="D110" s="297"/>
      <c r="E110" s="297"/>
      <c r="F110" s="318" t="s">
        <v>466</v>
      </c>
      <c r="G110" s="297"/>
      <c r="H110" s="297" t="s">
        <v>499</v>
      </c>
      <c r="I110" s="297" t="s">
        <v>462</v>
      </c>
      <c r="J110" s="297">
        <v>50</v>
      </c>
      <c r="K110" s="310"/>
    </row>
    <row r="111" ht="15" customHeight="1">
      <c r="B111" s="319"/>
      <c r="C111" s="297" t="s">
        <v>55</v>
      </c>
      <c r="D111" s="297"/>
      <c r="E111" s="297"/>
      <c r="F111" s="318" t="s">
        <v>460</v>
      </c>
      <c r="G111" s="297"/>
      <c r="H111" s="297" t="s">
        <v>500</v>
      </c>
      <c r="I111" s="297" t="s">
        <v>462</v>
      </c>
      <c r="J111" s="297">
        <v>20</v>
      </c>
      <c r="K111" s="310"/>
    </row>
    <row r="112" ht="15" customHeight="1">
      <c r="B112" s="319"/>
      <c r="C112" s="297" t="s">
        <v>501</v>
      </c>
      <c r="D112" s="297"/>
      <c r="E112" s="297"/>
      <c r="F112" s="318" t="s">
        <v>460</v>
      </c>
      <c r="G112" s="297"/>
      <c r="H112" s="297" t="s">
        <v>502</v>
      </c>
      <c r="I112" s="297" t="s">
        <v>462</v>
      </c>
      <c r="J112" s="297">
        <v>120</v>
      </c>
      <c r="K112" s="310"/>
    </row>
    <row r="113" ht="15" customHeight="1">
      <c r="B113" s="319"/>
      <c r="C113" s="297" t="s">
        <v>40</v>
      </c>
      <c r="D113" s="297"/>
      <c r="E113" s="297"/>
      <c r="F113" s="318" t="s">
        <v>460</v>
      </c>
      <c r="G113" s="297"/>
      <c r="H113" s="297" t="s">
        <v>503</v>
      </c>
      <c r="I113" s="297" t="s">
        <v>494</v>
      </c>
      <c r="J113" s="297"/>
      <c r="K113" s="310"/>
    </row>
    <row r="114" ht="15" customHeight="1">
      <c r="B114" s="319"/>
      <c r="C114" s="297" t="s">
        <v>50</v>
      </c>
      <c r="D114" s="297"/>
      <c r="E114" s="297"/>
      <c r="F114" s="318" t="s">
        <v>460</v>
      </c>
      <c r="G114" s="297"/>
      <c r="H114" s="297" t="s">
        <v>504</v>
      </c>
      <c r="I114" s="297" t="s">
        <v>494</v>
      </c>
      <c r="J114" s="297"/>
      <c r="K114" s="310"/>
    </row>
    <row r="115" ht="15" customHeight="1">
      <c r="B115" s="319"/>
      <c r="C115" s="297" t="s">
        <v>59</v>
      </c>
      <c r="D115" s="297"/>
      <c r="E115" s="297"/>
      <c r="F115" s="318" t="s">
        <v>460</v>
      </c>
      <c r="G115" s="297"/>
      <c r="H115" s="297" t="s">
        <v>505</v>
      </c>
      <c r="I115" s="297" t="s">
        <v>506</v>
      </c>
      <c r="J115" s="297"/>
      <c r="K115" s="310"/>
    </row>
    <row r="116" ht="15" customHeight="1">
      <c r="B116" s="322"/>
      <c r="C116" s="328"/>
      <c r="D116" s="328"/>
      <c r="E116" s="328"/>
      <c r="F116" s="328"/>
      <c r="G116" s="328"/>
      <c r="H116" s="328"/>
      <c r="I116" s="328"/>
      <c r="J116" s="328"/>
      <c r="K116" s="324"/>
    </row>
    <row r="117" ht="18.75" customHeight="1">
      <c r="B117" s="329"/>
      <c r="C117" s="293"/>
      <c r="D117" s="293"/>
      <c r="E117" s="293"/>
      <c r="F117" s="330"/>
      <c r="G117" s="293"/>
      <c r="H117" s="293"/>
      <c r="I117" s="293"/>
      <c r="J117" s="293"/>
      <c r="K117" s="329"/>
    </row>
    <row r="118" ht="18.75" customHeight="1">
      <c r="B118" s="304"/>
      <c r="C118" s="304"/>
      <c r="D118" s="304"/>
      <c r="E118" s="304"/>
      <c r="F118" s="304"/>
      <c r="G118" s="304"/>
      <c r="H118" s="304"/>
      <c r="I118" s="304"/>
      <c r="J118" s="304"/>
      <c r="K118" s="304"/>
    </row>
    <row r="119" ht="7.5" customHeight="1">
      <c r="B119" s="331"/>
      <c r="C119" s="332"/>
      <c r="D119" s="332"/>
      <c r="E119" s="332"/>
      <c r="F119" s="332"/>
      <c r="G119" s="332"/>
      <c r="H119" s="332"/>
      <c r="I119" s="332"/>
      <c r="J119" s="332"/>
      <c r="K119" s="333"/>
    </row>
    <row r="120" ht="45" customHeight="1">
      <c r="B120" s="334"/>
      <c r="C120" s="287" t="s">
        <v>507</v>
      </c>
      <c r="D120" s="287"/>
      <c r="E120" s="287"/>
      <c r="F120" s="287"/>
      <c r="G120" s="287"/>
      <c r="H120" s="287"/>
      <c r="I120" s="287"/>
      <c r="J120" s="287"/>
      <c r="K120" s="335"/>
    </row>
    <row r="121" ht="17.25" customHeight="1">
      <c r="B121" s="336"/>
      <c r="C121" s="311" t="s">
        <v>454</v>
      </c>
      <c r="D121" s="311"/>
      <c r="E121" s="311"/>
      <c r="F121" s="311" t="s">
        <v>455</v>
      </c>
      <c r="G121" s="312"/>
      <c r="H121" s="311" t="s">
        <v>108</v>
      </c>
      <c r="I121" s="311" t="s">
        <v>59</v>
      </c>
      <c r="J121" s="311" t="s">
        <v>456</v>
      </c>
      <c r="K121" s="337"/>
    </row>
    <row r="122" ht="17.25" customHeight="1">
      <c r="B122" s="336"/>
      <c r="C122" s="313" t="s">
        <v>457</v>
      </c>
      <c r="D122" s="313"/>
      <c r="E122" s="313"/>
      <c r="F122" s="314" t="s">
        <v>458</v>
      </c>
      <c r="G122" s="315"/>
      <c r="H122" s="313"/>
      <c r="I122" s="313"/>
      <c r="J122" s="313" t="s">
        <v>459</v>
      </c>
      <c r="K122" s="337"/>
    </row>
    <row r="123" ht="5.25" customHeight="1">
      <c r="B123" s="338"/>
      <c r="C123" s="316"/>
      <c r="D123" s="316"/>
      <c r="E123" s="316"/>
      <c r="F123" s="316"/>
      <c r="G123" s="297"/>
      <c r="H123" s="316"/>
      <c r="I123" s="316"/>
      <c r="J123" s="316"/>
      <c r="K123" s="339"/>
    </row>
    <row r="124" ht="15" customHeight="1">
      <c r="B124" s="338"/>
      <c r="C124" s="297" t="s">
        <v>463</v>
      </c>
      <c r="D124" s="316"/>
      <c r="E124" s="316"/>
      <c r="F124" s="318" t="s">
        <v>460</v>
      </c>
      <c r="G124" s="297"/>
      <c r="H124" s="297" t="s">
        <v>499</v>
      </c>
      <c r="I124" s="297" t="s">
        <v>462</v>
      </c>
      <c r="J124" s="297">
        <v>120</v>
      </c>
      <c r="K124" s="340"/>
    </row>
    <row r="125" ht="15" customHeight="1">
      <c r="B125" s="338"/>
      <c r="C125" s="297" t="s">
        <v>508</v>
      </c>
      <c r="D125" s="297"/>
      <c r="E125" s="297"/>
      <c r="F125" s="318" t="s">
        <v>460</v>
      </c>
      <c r="G125" s="297"/>
      <c r="H125" s="297" t="s">
        <v>509</v>
      </c>
      <c r="I125" s="297" t="s">
        <v>462</v>
      </c>
      <c r="J125" s="297" t="s">
        <v>510</v>
      </c>
      <c r="K125" s="340"/>
    </row>
    <row r="126" ht="15" customHeight="1">
      <c r="B126" s="338"/>
      <c r="C126" s="297" t="s">
        <v>409</v>
      </c>
      <c r="D126" s="297"/>
      <c r="E126" s="297"/>
      <c r="F126" s="318" t="s">
        <v>460</v>
      </c>
      <c r="G126" s="297"/>
      <c r="H126" s="297" t="s">
        <v>511</v>
      </c>
      <c r="I126" s="297" t="s">
        <v>462</v>
      </c>
      <c r="J126" s="297" t="s">
        <v>510</v>
      </c>
      <c r="K126" s="340"/>
    </row>
    <row r="127" ht="15" customHeight="1">
      <c r="B127" s="338"/>
      <c r="C127" s="297" t="s">
        <v>471</v>
      </c>
      <c r="D127" s="297"/>
      <c r="E127" s="297"/>
      <c r="F127" s="318" t="s">
        <v>466</v>
      </c>
      <c r="G127" s="297"/>
      <c r="H127" s="297" t="s">
        <v>472</v>
      </c>
      <c r="I127" s="297" t="s">
        <v>462</v>
      </c>
      <c r="J127" s="297">
        <v>15</v>
      </c>
      <c r="K127" s="340"/>
    </row>
    <row r="128" ht="15" customHeight="1">
      <c r="B128" s="338"/>
      <c r="C128" s="320" t="s">
        <v>473</v>
      </c>
      <c r="D128" s="320"/>
      <c r="E128" s="320"/>
      <c r="F128" s="321" t="s">
        <v>466</v>
      </c>
      <c r="G128" s="320"/>
      <c r="H128" s="320" t="s">
        <v>474</v>
      </c>
      <c r="I128" s="320" t="s">
        <v>462</v>
      </c>
      <c r="J128" s="320">
        <v>15</v>
      </c>
      <c r="K128" s="340"/>
    </row>
    <row r="129" ht="15" customHeight="1">
      <c r="B129" s="338"/>
      <c r="C129" s="320" t="s">
        <v>475</v>
      </c>
      <c r="D129" s="320"/>
      <c r="E129" s="320"/>
      <c r="F129" s="321" t="s">
        <v>466</v>
      </c>
      <c r="G129" s="320"/>
      <c r="H129" s="320" t="s">
        <v>476</v>
      </c>
      <c r="I129" s="320" t="s">
        <v>462</v>
      </c>
      <c r="J129" s="320">
        <v>20</v>
      </c>
      <c r="K129" s="340"/>
    </row>
    <row r="130" ht="15" customHeight="1">
      <c r="B130" s="338"/>
      <c r="C130" s="320" t="s">
        <v>477</v>
      </c>
      <c r="D130" s="320"/>
      <c r="E130" s="320"/>
      <c r="F130" s="321" t="s">
        <v>466</v>
      </c>
      <c r="G130" s="320"/>
      <c r="H130" s="320" t="s">
        <v>478</v>
      </c>
      <c r="I130" s="320" t="s">
        <v>462</v>
      </c>
      <c r="J130" s="320">
        <v>20</v>
      </c>
      <c r="K130" s="340"/>
    </row>
    <row r="131" ht="15" customHeight="1">
      <c r="B131" s="338"/>
      <c r="C131" s="297" t="s">
        <v>465</v>
      </c>
      <c r="D131" s="297"/>
      <c r="E131" s="297"/>
      <c r="F131" s="318" t="s">
        <v>466</v>
      </c>
      <c r="G131" s="297"/>
      <c r="H131" s="297" t="s">
        <v>499</v>
      </c>
      <c r="I131" s="297" t="s">
        <v>462</v>
      </c>
      <c r="J131" s="297">
        <v>50</v>
      </c>
      <c r="K131" s="340"/>
    </row>
    <row r="132" ht="15" customHeight="1">
      <c r="B132" s="338"/>
      <c r="C132" s="297" t="s">
        <v>479</v>
      </c>
      <c r="D132" s="297"/>
      <c r="E132" s="297"/>
      <c r="F132" s="318" t="s">
        <v>466</v>
      </c>
      <c r="G132" s="297"/>
      <c r="H132" s="297" t="s">
        <v>499</v>
      </c>
      <c r="I132" s="297" t="s">
        <v>462</v>
      </c>
      <c r="J132" s="297">
        <v>50</v>
      </c>
      <c r="K132" s="340"/>
    </row>
    <row r="133" ht="15" customHeight="1">
      <c r="B133" s="338"/>
      <c r="C133" s="297" t="s">
        <v>485</v>
      </c>
      <c r="D133" s="297"/>
      <c r="E133" s="297"/>
      <c r="F133" s="318" t="s">
        <v>466</v>
      </c>
      <c r="G133" s="297"/>
      <c r="H133" s="297" t="s">
        <v>499</v>
      </c>
      <c r="I133" s="297" t="s">
        <v>462</v>
      </c>
      <c r="J133" s="297">
        <v>50</v>
      </c>
      <c r="K133" s="340"/>
    </row>
    <row r="134" ht="15" customHeight="1">
      <c r="B134" s="338"/>
      <c r="C134" s="297" t="s">
        <v>487</v>
      </c>
      <c r="D134" s="297"/>
      <c r="E134" s="297"/>
      <c r="F134" s="318" t="s">
        <v>466</v>
      </c>
      <c r="G134" s="297"/>
      <c r="H134" s="297" t="s">
        <v>499</v>
      </c>
      <c r="I134" s="297" t="s">
        <v>462</v>
      </c>
      <c r="J134" s="297">
        <v>50</v>
      </c>
      <c r="K134" s="340"/>
    </row>
    <row r="135" ht="15" customHeight="1">
      <c r="B135" s="338"/>
      <c r="C135" s="297" t="s">
        <v>113</v>
      </c>
      <c r="D135" s="297"/>
      <c r="E135" s="297"/>
      <c r="F135" s="318" t="s">
        <v>466</v>
      </c>
      <c r="G135" s="297"/>
      <c r="H135" s="297" t="s">
        <v>512</v>
      </c>
      <c r="I135" s="297" t="s">
        <v>462</v>
      </c>
      <c r="J135" s="297">
        <v>255</v>
      </c>
      <c r="K135" s="340"/>
    </row>
    <row r="136" ht="15" customHeight="1">
      <c r="B136" s="338"/>
      <c r="C136" s="297" t="s">
        <v>489</v>
      </c>
      <c r="D136" s="297"/>
      <c r="E136" s="297"/>
      <c r="F136" s="318" t="s">
        <v>460</v>
      </c>
      <c r="G136" s="297"/>
      <c r="H136" s="297" t="s">
        <v>513</v>
      </c>
      <c r="I136" s="297" t="s">
        <v>491</v>
      </c>
      <c r="J136" s="297"/>
      <c r="K136" s="340"/>
    </row>
    <row r="137" ht="15" customHeight="1">
      <c r="B137" s="338"/>
      <c r="C137" s="297" t="s">
        <v>492</v>
      </c>
      <c r="D137" s="297"/>
      <c r="E137" s="297"/>
      <c r="F137" s="318" t="s">
        <v>460</v>
      </c>
      <c r="G137" s="297"/>
      <c r="H137" s="297" t="s">
        <v>514</v>
      </c>
      <c r="I137" s="297" t="s">
        <v>494</v>
      </c>
      <c r="J137" s="297"/>
      <c r="K137" s="340"/>
    </row>
    <row r="138" ht="15" customHeight="1">
      <c r="B138" s="338"/>
      <c r="C138" s="297" t="s">
        <v>495</v>
      </c>
      <c r="D138" s="297"/>
      <c r="E138" s="297"/>
      <c r="F138" s="318" t="s">
        <v>460</v>
      </c>
      <c r="G138" s="297"/>
      <c r="H138" s="297" t="s">
        <v>495</v>
      </c>
      <c r="I138" s="297" t="s">
        <v>494</v>
      </c>
      <c r="J138" s="297"/>
      <c r="K138" s="340"/>
    </row>
    <row r="139" ht="15" customHeight="1">
      <c r="B139" s="338"/>
      <c r="C139" s="297" t="s">
        <v>40</v>
      </c>
      <c r="D139" s="297"/>
      <c r="E139" s="297"/>
      <c r="F139" s="318" t="s">
        <v>460</v>
      </c>
      <c r="G139" s="297"/>
      <c r="H139" s="297" t="s">
        <v>515</v>
      </c>
      <c r="I139" s="297" t="s">
        <v>494</v>
      </c>
      <c r="J139" s="297"/>
      <c r="K139" s="340"/>
    </row>
    <row r="140" ht="15" customHeight="1">
      <c r="B140" s="338"/>
      <c r="C140" s="297" t="s">
        <v>516</v>
      </c>
      <c r="D140" s="297"/>
      <c r="E140" s="297"/>
      <c r="F140" s="318" t="s">
        <v>460</v>
      </c>
      <c r="G140" s="297"/>
      <c r="H140" s="297" t="s">
        <v>517</v>
      </c>
      <c r="I140" s="297" t="s">
        <v>494</v>
      </c>
      <c r="J140" s="297"/>
      <c r="K140" s="340"/>
    </row>
    <row r="141" ht="15" customHeight="1">
      <c r="B141" s="341"/>
      <c r="C141" s="342"/>
      <c r="D141" s="342"/>
      <c r="E141" s="342"/>
      <c r="F141" s="342"/>
      <c r="G141" s="342"/>
      <c r="H141" s="342"/>
      <c r="I141" s="342"/>
      <c r="J141" s="342"/>
      <c r="K141" s="343"/>
    </row>
    <row r="142" ht="18.75" customHeight="1">
      <c r="B142" s="293"/>
      <c r="C142" s="293"/>
      <c r="D142" s="293"/>
      <c r="E142" s="293"/>
      <c r="F142" s="330"/>
      <c r="G142" s="293"/>
      <c r="H142" s="293"/>
      <c r="I142" s="293"/>
      <c r="J142" s="293"/>
      <c r="K142" s="293"/>
    </row>
    <row r="143" ht="18.75" customHeight="1">
      <c r="B143" s="304"/>
      <c r="C143" s="304"/>
      <c r="D143" s="304"/>
      <c r="E143" s="304"/>
      <c r="F143" s="304"/>
      <c r="G143" s="304"/>
      <c r="H143" s="304"/>
      <c r="I143" s="304"/>
      <c r="J143" s="304"/>
      <c r="K143" s="304"/>
    </row>
    <row r="144" ht="7.5" customHeight="1">
      <c r="B144" s="305"/>
      <c r="C144" s="306"/>
      <c r="D144" s="306"/>
      <c r="E144" s="306"/>
      <c r="F144" s="306"/>
      <c r="G144" s="306"/>
      <c r="H144" s="306"/>
      <c r="I144" s="306"/>
      <c r="J144" s="306"/>
      <c r="K144" s="307"/>
    </row>
    <row r="145" ht="45" customHeight="1">
      <c r="B145" s="308"/>
      <c r="C145" s="309" t="s">
        <v>518</v>
      </c>
      <c r="D145" s="309"/>
      <c r="E145" s="309"/>
      <c r="F145" s="309"/>
      <c r="G145" s="309"/>
      <c r="H145" s="309"/>
      <c r="I145" s="309"/>
      <c r="J145" s="309"/>
      <c r="K145" s="310"/>
    </row>
    <row r="146" ht="17.25" customHeight="1">
      <c r="B146" s="308"/>
      <c r="C146" s="311" t="s">
        <v>454</v>
      </c>
      <c r="D146" s="311"/>
      <c r="E146" s="311"/>
      <c r="F146" s="311" t="s">
        <v>455</v>
      </c>
      <c r="G146" s="312"/>
      <c r="H146" s="311" t="s">
        <v>108</v>
      </c>
      <c r="I146" s="311" t="s">
        <v>59</v>
      </c>
      <c r="J146" s="311" t="s">
        <v>456</v>
      </c>
      <c r="K146" s="310"/>
    </row>
    <row r="147" ht="17.25" customHeight="1">
      <c r="B147" s="308"/>
      <c r="C147" s="313" t="s">
        <v>457</v>
      </c>
      <c r="D147" s="313"/>
      <c r="E147" s="313"/>
      <c r="F147" s="314" t="s">
        <v>458</v>
      </c>
      <c r="G147" s="315"/>
      <c r="H147" s="313"/>
      <c r="I147" s="313"/>
      <c r="J147" s="313" t="s">
        <v>459</v>
      </c>
      <c r="K147" s="310"/>
    </row>
    <row r="148" ht="5.25" customHeight="1">
      <c r="B148" s="319"/>
      <c r="C148" s="316"/>
      <c r="D148" s="316"/>
      <c r="E148" s="316"/>
      <c r="F148" s="316"/>
      <c r="G148" s="317"/>
      <c r="H148" s="316"/>
      <c r="I148" s="316"/>
      <c r="J148" s="316"/>
      <c r="K148" s="340"/>
    </row>
    <row r="149" ht="15" customHeight="1">
      <c r="B149" s="319"/>
      <c r="C149" s="344" t="s">
        <v>463</v>
      </c>
      <c r="D149" s="297"/>
      <c r="E149" s="297"/>
      <c r="F149" s="345" t="s">
        <v>460</v>
      </c>
      <c r="G149" s="297"/>
      <c r="H149" s="344" t="s">
        <v>499</v>
      </c>
      <c r="I149" s="344" t="s">
        <v>462</v>
      </c>
      <c r="J149" s="344">
        <v>120</v>
      </c>
      <c r="K149" s="340"/>
    </row>
    <row r="150" ht="15" customHeight="1">
      <c r="B150" s="319"/>
      <c r="C150" s="344" t="s">
        <v>508</v>
      </c>
      <c r="D150" s="297"/>
      <c r="E150" s="297"/>
      <c r="F150" s="345" t="s">
        <v>460</v>
      </c>
      <c r="G150" s="297"/>
      <c r="H150" s="344" t="s">
        <v>519</v>
      </c>
      <c r="I150" s="344" t="s">
        <v>462</v>
      </c>
      <c r="J150" s="344" t="s">
        <v>510</v>
      </c>
      <c r="K150" s="340"/>
    </row>
    <row r="151" ht="15" customHeight="1">
      <c r="B151" s="319"/>
      <c r="C151" s="344" t="s">
        <v>409</v>
      </c>
      <c r="D151" s="297"/>
      <c r="E151" s="297"/>
      <c r="F151" s="345" t="s">
        <v>460</v>
      </c>
      <c r="G151" s="297"/>
      <c r="H151" s="344" t="s">
        <v>520</v>
      </c>
      <c r="I151" s="344" t="s">
        <v>462</v>
      </c>
      <c r="J151" s="344" t="s">
        <v>510</v>
      </c>
      <c r="K151" s="340"/>
    </row>
    <row r="152" ht="15" customHeight="1">
      <c r="B152" s="319"/>
      <c r="C152" s="344" t="s">
        <v>465</v>
      </c>
      <c r="D152" s="297"/>
      <c r="E152" s="297"/>
      <c r="F152" s="345" t="s">
        <v>466</v>
      </c>
      <c r="G152" s="297"/>
      <c r="H152" s="344" t="s">
        <v>499</v>
      </c>
      <c r="I152" s="344" t="s">
        <v>462</v>
      </c>
      <c r="J152" s="344">
        <v>50</v>
      </c>
      <c r="K152" s="340"/>
    </row>
    <row r="153" ht="15" customHeight="1">
      <c r="B153" s="319"/>
      <c r="C153" s="344" t="s">
        <v>468</v>
      </c>
      <c r="D153" s="297"/>
      <c r="E153" s="297"/>
      <c r="F153" s="345" t="s">
        <v>460</v>
      </c>
      <c r="G153" s="297"/>
      <c r="H153" s="344" t="s">
        <v>499</v>
      </c>
      <c r="I153" s="344" t="s">
        <v>470</v>
      </c>
      <c r="J153" s="344"/>
      <c r="K153" s="340"/>
    </row>
    <row r="154" ht="15" customHeight="1">
      <c r="B154" s="319"/>
      <c r="C154" s="344" t="s">
        <v>479</v>
      </c>
      <c r="D154" s="297"/>
      <c r="E154" s="297"/>
      <c r="F154" s="345" t="s">
        <v>466</v>
      </c>
      <c r="G154" s="297"/>
      <c r="H154" s="344" t="s">
        <v>499</v>
      </c>
      <c r="I154" s="344" t="s">
        <v>462</v>
      </c>
      <c r="J154" s="344">
        <v>50</v>
      </c>
      <c r="K154" s="340"/>
    </row>
    <row r="155" ht="15" customHeight="1">
      <c r="B155" s="319"/>
      <c r="C155" s="344" t="s">
        <v>487</v>
      </c>
      <c r="D155" s="297"/>
      <c r="E155" s="297"/>
      <c r="F155" s="345" t="s">
        <v>466</v>
      </c>
      <c r="G155" s="297"/>
      <c r="H155" s="344" t="s">
        <v>499</v>
      </c>
      <c r="I155" s="344" t="s">
        <v>462</v>
      </c>
      <c r="J155" s="344">
        <v>50</v>
      </c>
      <c r="K155" s="340"/>
    </row>
    <row r="156" ht="15" customHeight="1">
      <c r="B156" s="319"/>
      <c r="C156" s="344" t="s">
        <v>485</v>
      </c>
      <c r="D156" s="297"/>
      <c r="E156" s="297"/>
      <c r="F156" s="345" t="s">
        <v>466</v>
      </c>
      <c r="G156" s="297"/>
      <c r="H156" s="344" t="s">
        <v>499</v>
      </c>
      <c r="I156" s="344" t="s">
        <v>462</v>
      </c>
      <c r="J156" s="344">
        <v>50</v>
      </c>
      <c r="K156" s="340"/>
    </row>
    <row r="157" ht="15" customHeight="1">
      <c r="B157" s="319"/>
      <c r="C157" s="344" t="s">
        <v>99</v>
      </c>
      <c r="D157" s="297"/>
      <c r="E157" s="297"/>
      <c r="F157" s="345" t="s">
        <v>460</v>
      </c>
      <c r="G157" s="297"/>
      <c r="H157" s="344" t="s">
        <v>521</v>
      </c>
      <c r="I157" s="344" t="s">
        <v>462</v>
      </c>
      <c r="J157" s="344" t="s">
        <v>522</v>
      </c>
      <c r="K157" s="340"/>
    </row>
    <row r="158" ht="15" customHeight="1">
      <c r="B158" s="319"/>
      <c r="C158" s="344" t="s">
        <v>523</v>
      </c>
      <c r="D158" s="297"/>
      <c r="E158" s="297"/>
      <c r="F158" s="345" t="s">
        <v>460</v>
      </c>
      <c r="G158" s="297"/>
      <c r="H158" s="344" t="s">
        <v>524</v>
      </c>
      <c r="I158" s="344" t="s">
        <v>494</v>
      </c>
      <c r="J158" s="344"/>
      <c r="K158" s="340"/>
    </row>
    <row r="159" ht="15" customHeight="1">
      <c r="B159" s="346"/>
      <c r="C159" s="328"/>
      <c r="D159" s="328"/>
      <c r="E159" s="328"/>
      <c r="F159" s="328"/>
      <c r="G159" s="328"/>
      <c r="H159" s="328"/>
      <c r="I159" s="328"/>
      <c r="J159" s="328"/>
      <c r="K159" s="347"/>
    </row>
    <row r="160" ht="18.75" customHeight="1">
      <c r="B160" s="293"/>
      <c r="C160" s="297"/>
      <c r="D160" s="297"/>
      <c r="E160" s="297"/>
      <c r="F160" s="318"/>
      <c r="G160" s="297"/>
      <c r="H160" s="297"/>
      <c r="I160" s="297"/>
      <c r="J160" s="297"/>
      <c r="K160" s="293"/>
    </row>
    <row r="161" ht="18.75" customHeight="1">
      <c r="B161" s="304"/>
      <c r="C161" s="304"/>
      <c r="D161" s="304"/>
      <c r="E161" s="304"/>
      <c r="F161" s="304"/>
      <c r="G161" s="304"/>
      <c r="H161" s="304"/>
      <c r="I161" s="304"/>
      <c r="J161" s="304"/>
      <c r="K161" s="304"/>
    </row>
    <row r="162" ht="7.5" customHeight="1">
      <c r="B162" s="283"/>
      <c r="C162" s="284"/>
      <c r="D162" s="284"/>
      <c r="E162" s="284"/>
      <c r="F162" s="284"/>
      <c r="G162" s="284"/>
      <c r="H162" s="284"/>
      <c r="I162" s="284"/>
      <c r="J162" s="284"/>
      <c r="K162" s="285"/>
    </row>
    <row r="163" ht="45" customHeight="1">
      <c r="B163" s="286"/>
      <c r="C163" s="287" t="s">
        <v>525</v>
      </c>
      <c r="D163" s="287"/>
      <c r="E163" s="287"/>
      <c r="F163" s="287"/>
      <c r="G163" s="287"/>
      <c r="H163" s="287"/>
      <c r="I163" s="287"/>
      <c r="J163" s="287"/>
      <c r="K163" s="288"/>
    </row>
    <row r="164" ht="17.25" customHeight="1">
      <c r="B164" s="286"/>
      <c r="C164" s="311" t="s">
        <v>454</v>
      </c>
      <c r="D164" s="311"/>
      <c r="E164" s="311"/>
      <c r="F164" s="311" t="s">
        <v>455</v>
      </c>
      <c r="G164" s="348"/>
      <c r="H164" s="349" t="s">
        <v>108</v>
      </c>
      <c r="I164" s="349" t="s">
        <v>59</v>
      </c>
      <c r="J164" s="311" t="s">
        <v>456</v>
      </c>
      <c r="K164" s="288"/>
    </row>
    <row r="165" ht="17.25" customHeight="1">
      <c r="B165" s="289"/>
      <c r="C165" s="313" t="s">
        <v>457</v>
      </c>
      <c r="D165" s="313"/>
      <c r="E165" s="313"/>
      <c r="F165" s="314" t="s">
        <v>458</v>
      </c>
      <c r="G165" s="350"/>
      <c r="H165" s="351"/>
      <c r="I165" s="351"/>
      <c r="J165" s="313" t="s">
        <v>459</v>
      </c>
      <c r="K165" s="291"/>
    </row>
    <row r="166" ht="5.25" customHeight="1">
      <c r="B166" s="319"/>
      <c r="C166" s="316"/>
      <c r="D166" s="316"/>
      <c r="E166" s="316"/>
      <c r="F166" s="316"/>
      <c r="G166" s="317"/>
      <c r="H166" s="316"/>
      <c r="I166" s="316"/>
      <c r="J166" s="316"/>
      <c r="K166" s="340"/>
    </row>
    <row r="167" ht="15" customHeight="1">
      <c r="B167" s="319"/>
      <c r="C167" s="297" t="s">
        <v>463</v>
      </c>
      <c r="D167" s="297"/>
      <c r="E167" s="297"/>
      <c r="F167" s="318" t="s">
        <v>460</v>
      </c>
      <c r="G167" s="297"/>
      <c r="H167" s="297" t="s">
        <v>499</v>
      </c>
      <c r="I167" s="297" t="s">
        <v>462</v>
      </c>
      <c r="J167" s="297">
        <v>120</v>
      </c>
      <c r="K167" s="340"/>
    </row>
    <row r="168" ht="15" customHeight="1">
      <c r="B168" s="319"/>
      <c r="C168" s="297" t="s">
        <v>508</v>
      </c>
      <c r="D168" s="297"/>
      <c r="E168" s="297"/>
      <c r="F168" s="318" t="s">
        <v>460</v>
      </c>
      <c r="G168" s="297"/>
      <c r="H168" s="297" t="s">
        <v>509</v>
      </c>
      <c r="I168" s="297" t="s">
        <v>462</v>
      </c>
      <c r="J168" s="297" t="s">
        <v>510</v>
      </c>
      <c r="K168" s="340"/>
    </row>
    <row r="169" ht="15" customHeight="1">
      <c r="B169" s="319"/>
      <c r="C169" s="297" t="s">
        <v>409</v>
      </c>
      <c r="D169" s="297"/>
      <c r="E169" s="297"/>
      <c r="F169" s="318" t="s">
        <v>460</v>
      </c>
      <c r="G169" s="297"/>
      <c r="H169" s="297" t="s">
        <v>526</v>
      </c>
      <c r="I169" s="297" t="s">
        <v>462</v>
      </c>
      <c r="J169" s="297" t="s">
        <v>510</v>
      </c>
      <c r="K169" s="340"/>
    </row>
    <row r="170" ht="15" customHeight="1">
      <c r="B170" s="319"/>
      <c r="C170" s="297" t="s">
        <v>465</v>
      </c>
      <c r="D170" s="297"/>
      <c r="E170" s="297"/>
      <c r="F170" s="318" t="s">
        <v>466</v>
      </c>
      <c r="G170" s="297"/>
      <c r="H170" s="297" t="s">
        <v>526</v>
      </c>
      <c r="I170" s="297" t="s">
        <v>462</v>
      </c>
      <c r="J170" s="297">
        <v>50</v>
      </c>
      <c r="K170" s="340"/>
    </row>
    <row r="171" ht="15" customHeight="1">
      <c r="B171" s="319"/>
      <c r="C171" s="297" t="s">
        <v>468</v>
      </c>
      <c r="D171" s="297"/>
      <c r="E171" s="297"/>
      <c r="F171" s="318" t="s">
        <v>460</v>
      </c>
      <c r="G171" s="297"/>
      <c r="H171" s="297" t="s">
        <v>526</v>
      </c>
      <c r="I171" s="297" t="s">
        <v>470</v>
      </c>
      <c r="J171" s="297"/>
      <c r="K171" s="340"/>
    </row>
    <row r="172" ht="15" customHeight="1">
      <c r="B172" s="319"/>
      <c r="C172" s="297" t="s">
        <v>479</v>
      </c>
      <c r="D172" s="297"/>
      <c r="E172" s="297"/>
      <c r="F172" s="318" t="s">
        <v>466</v>
      </c>
      <c r="G172" s="297"/>
      <c r="H172" s="297" t="s">
        <v>526</v>
      </c>
      <c r="I172" s="297" t="s">
        <v>462</v>
      </c>
      <c r="J172" s="297">
        <v>50</v>
      </c>
      <c r="K172" s="340"/>
    </row>
    <row r="173" ht="15" customHeight="1">
      <c r="B173" s="319"/>
      <c r="C173" s="297" t="s">
        <v>487</v>
      </c>
      <c r="D173" s="297"/>
      <c r="E173" s="297"/>
      <c r="F173" s="318" t="s">
        <v>466</v>
      </c>
      <c r="G173" s="297"/>
      <c r="H173" s="297" t="s">
        <v>526</v>
      </c>
      <c r="I173" s="297" t="s">
        <v>462</v>
      </c>
      <c r="J173" s="297">
        <v>50</v>
      </c>
      <c r="K173" s="340"/>
    </row>
    <row r="174" ht="15" customHeight="1">
      <c r="B174" s="319"/>
      <c r="C174" s="297" t="s">
        <v>485</v>
      </c>
      <c r="D174" s="297"/>
      <c r="E174" s="297"/>
      <c r="F174" s="318" t="s">
        <v>466</v>
      </c>
      <c r="G174" s="297"/>
      <c r="H174" s="297" t="s">
        <v>526</v>
      </c>
      <c r="I174" s="297" t="s">
        <v>462</v>
      </c>
      <c r="J174" s="297">
        <v>50</v>
      </c>
      <c r="K174" s="340"/>
    </row>
    <row r="175" ht="15" customHeight="1">
      <c r="B175" s="319"/>
      <c r="C175" s="297" t="s">
        <v>107</v>
      </c>
      <c r="D175" s="297"/>
      <c r="E175" s="297"/>
      <c r="F175" s="318" t="s">
        <v>460</v>
      </c>
      <c r="G175" s="297"/>
      <c r="H175" s="297" t="s">
        <v>527</v>
      </c>
      <c r="I175" s="297" t="s">
        <v>528</v>
      </c>
      <c r="J175" s="297"/>
      <c r="K175" s="340"/>
    </row>
    <row r="176" ht="15" customHeight="1">
      <c r="B176" s="319"/>
      <c r="C176" s="297" t="s">
        <v>59</v>
      </c>
      <c r="D176" s="297"/>
      <c r="E176" s="297"/>
      <c r="F176" s="318" t="s">
        <v>460</v>
      </c>
      <c r="G176" s="297"/>
      <c r="H176" s="297" t="s">
        <v>529</v>
      </c>
      <c r="I176" s="297" t="s">
        <v>530</v>
      </c>
      <c r="J176" s="297">
        <v>1</v>
      </c>
      <c r="K176" s="340"/>
    </row>
    <row r="177" ht="15" customHeight="1">
      <c r="B177" s="319"/>
      <c r="C177" s="297" t="s">
        <v>55</v>
      </c>
      <c r="D177" s="297"/>
      <c r="E177" s="297"/>
      <c r="F177" s="318" t="s">
        <v>460</v>
      </c>
      <c r="G177" s="297"/>
      <c r="H177" s="297" t="s">
        <v>531</v>
      </c>
      <c r="I177" s="297" t="s">
        <v>462</v>
      </c>
      <c r="J177" s="297">
        <v>20</v>
      </c>
      <c r="K177" s="340"/>
    </row>
    <row r="178" ht="15" customHeight="1">
      <c r="B178" s="319"/>
      <c r="C178" s="297" t="s">
        <v>108</v>
      </c>
      <c r="D178" s="297"/>
      <c r="E178" s="297"/>
      <c r="F178" s="318" t="s">
        <v>460</v>
      </c>
      <c r="G178" s="297"/>
      <c r="H178" s="297" t="s">
        <v>532</v>
      </c>
      <c r="I178" s="297" t="s">
        <v>462</v>
      </c>
      <c r="J178" s="297">
        <v>255</v>
      </c>
      <c r="K178" s="340"/>
    </row>
    <row r="179" ht="15" customHeight="1">
      <c r="B179" s="319"/>
      <c r="C179" s="297" t="s">
        <v>109</v>
      </c>
      <c r="D179" s="297"/>
      <c r="E179" s="297"/>
      <c r="F179" s="318" t="s">
        <v>460</v>
      </c>
      <c r="G179" s="297"/>
      <c r="H179" s="297" t="s">
        <v>425</v>
      </c>
      <c r="I179" s="297" t="s">
        <v>462</v>
      </c>
      <c r="J179" s="297">
        <v>10</v>
      </c>
      <c r="K179" s="340"/>
    </row>
    <row r="180" ht="15" customHeight="1">
      <c r="B180" s="319"/>
      <c r="C180" s="297" t="s">
        <v>110</v>
      </c>
      <c r="D180" s="297"/>
      <c r="E180" s="297"/>
      <c r="F180" s="318" t="s">
        <v>460</v>
      </c>
      <c r="G180" s="297"/>
      <c r="H180" s="297" t="s">
        <v>533</v>
      </c>
      <c r="I180" s="297" t="s">
        <v>494</v>
      </c>
      <c r="J180" s="297"/>
      <c r="K180" s="340"/>
    </row>
    <row r="181" ht="15" customHeight="1">
      <c r="B181" s="319"/>
      <c r="C181" s="297" t="s">
        <v>534</v>
      </c>
      <c r="D181" s="297"/>
      <c r="E181" s="297"/>
      <c r="F181" s="318" t="s">
        <v>460</v>
      </c>
      <c r="G181" s="297"/>
      <c r="H181" s="297" t="s">
        <v>535</v>
      </c>
      <c r="I181" s="297" t="s">
        <v>494</v>
      </c>
      <c r="J181" s="297"/>
      <c r="K181" s="340"/>
    </row>
    <row r="182" ht="15" customHeight="1">
      <c r="B182" s="319"/>
      <c r="C182" s="297" t="s">
        <v>523</v>
      </c>
      <c r="D182" s="297"/>
      <c r="E182" s="297"/>
      <c r="F182" s="318" t="s">
        <v>460</v>
      </c>
      <c r="G182" s="297"/>
      <c r="H182" s="297" t="s">
        <v>536</v>
      </c>
      <c r="I182" s="297" t="s">
        <v>494</v>
      </c>
      <c r="J182" s="297"/>
      <c r="K182" s="340"/>
    </row>
    <row r="183" ht="15" customHeight="1">
      <c r="B183" s="319"/>
      <c r="C183" s="297" t="s">
        <v>112</v>
      </c>
      <c r="D183" s="297"/>
      <c r="E183" s="297"/>
      <c r="F183" s="318" t="s">
        <v>466</v>
      </c>
      <c r="G183" s="297"/>
      <c r="H183" s="297" t="s">
        <v>537</v>
      </c>
      <c r="I183" s="297" t="s">
        <v>462</v>
      </c>
      <c r="J183" s="297">
        <v>50</v>
      </c>
      <c r="K183" s="340"/>
    </row>
    <row r="184" ht="15" customHeight="1">
      <c r="B184" s="319"/>
      <c r="C184" s="297" t="s">
        <v>538</v>
      </c>
      <c r="D184" s="297"/>
      <c r="E184" s="297"/>
      <c r="F184" s="318" t="s">
        <v>466</v>
      </c>
      <c r="G184" s="297"/>
      <c r="H184" s="297" t="s">
        <v>539</v>
      </c>
      <c r="I184" s="297" t="s">
        <v>540</v>
      </c>
      <c r="J184" s="297"/>
      <c r="K184" s="340"/>
    </row>
    <row r="185" ht="15" customHeight="1">
      <c r="B185" s="319"/>
      <c r="C185" s="297" t="s">
        <v>541</v>
      </c>
      <c r="D185" s="297"/>
      <c r="E185" s="297"/>
      <c r="F185" s="318" t="s">
        <v>466</v>
      </c>
      <c r="G185" s="297"/>
      <c r="H185" s="297" t="s">
        <v>542</v>
      </c>
      <c r="I185" s="297" t="s">
        <v>540</v>
      </c>
      <c r="J185" s="297"/>
      <c r="K185" s="340"/>
    </row>
    <row r="186" ht="15" customHeight="1">
      <c r="B186" s="319"/>
      <c r="C186" s="297" t="s">
        <v>543</v>
      </c>
      <c r="D186" s="297"/>
      <c r="E186" s="297"/>
      <c r="F186" s="318" t="s">
        <v>466</v>
      </c>
      <c r="G186" s="297"/>
      <c r="H186" s="297" t="s">
        <v>544</v>
      </c>
      <c r="I186" s="297" t="s">
        <v>540</v>
      </c>
      <c r="J186" s="297"/>
      <c r="K186" s="340"/>
    </row>
    <row r="187" ht="15" customHeight="1">
      <c r="B187" s="319"/>
      <c r="C187" s="352" t="s">
        <v>545</v>
      </c>
      <c r="D187" s="297"/>
      <c r="E187" s="297"/>
      <c r="F187" s="318" t="s">
        <v>466</v>
      </c>
      <c r="G187" s="297"/>
      <c r="H187" s="297" t="s">
        <v>546</v>
      </c>
      <c r="I187" s="297" t="s">
        <v>547</v>
      </c>
      <c r="J187" s="353" t="s">
        <v>548</v>
      </c>
      <c r="K187" s="340"/>
    </row>
    <row r="188" ht="15" customHeight="1">
      <c r="B188" s="319"/>
      <c r="C188" s="303" t="s">
        <v>44</v>
      </c>
      <c r="D188" s="297"/>
      <c r="E188" s="297"/>
      <c r="F188" s="318" t="s">
        <v>460</v>
      </c>
      <c r="G188" s="297"/>
      <c r="H188" s="293" t="s">
        <v>549</v>
      </c>
      <c r="I188" s="297" t="s">
        <v>550</v>
      </c>
      <c r="J188" s="297"/>
      <c r="K188" s="340"/>
    </row>
    <row r="189" ht="15" customHeight="1">
      <c r="B189" s="319"/>
      <c r="C189" s="303" t="s">
        <v>551</v>
      </c>
      <c r="D189" s="297"/>
      <c r="E189" s="297"/>
      <c r="F189" s="318" t="s">
        <v>460</v>
      </c>
      <c r="G189" s="297"/>
      <c r="H189" s="297" t="s">
        <v>552</v>
      </c>
      <c r="I189" s="297" t="s">
        <v>494</v>
      </c>
      <c r="J189" s="297"/>
      <c r="K189" s="340"/>
    </row>
    <row r="190" ht="15" customHeight="1">
      <c r="B190" s="319"/>
      <c r="C190" s="303" t="s">
        <v>553</v>
      </c>
      <c r="D190" s="297"/>
      <c r="E190" s="297"/>
      <c r="F190" s="318" t="s">
        <v>460</v>
      </c>
      <c r="G190" s="297"/>
      <c r="H190" s="297" t="s">
        <v>554</v>
      </c>
      <c r="I190" s="297" t="s">
        <v>494</v>
      </c>
      <c r="J190" s="297"/>
      <c r="K190" s="340"/>
    </row>
    <row r="191" ht="15" customHeight="1">
      <c r="B191" s="319"/>
      <c r="C191" s="303" t="s">
        <v>555</v>
      </c>
      <c r="D191" s="297"/>
      <c r="E191" s="297"/>
      <c r="F191" s="318" t="s">
        <v>466</v>
      </c>
      <c r="G191" s="297"/>
      <c r="H191" s="297" t="s">
        <v>556</v>
      </c>
      <c r="I191" s="297" t="s">
        <v>494</v>
      </c>
      <c r="J191" s="297"/>
      <c r="K191" s="340"/>
    </row>
    <row r="192" ht="15" customHeight="1">
      <c r="B192" s="346"/>
      <c r="C192" s="354"/>
      <c r="D192" s="328"/>
      <c r="E192" s="328"/>
      <c r="F192" s="328"/>
      <c r="G192" s="328"/>
      <c r="H192" s="328"/>
      <c r="I192" s="328"/>
      <c r="J192" s="328"/>
      <c r="K192" s="347"/>
    </row>
    <row r="193" ht="18.75" customHeight="1">
      <c r="B193" s="293"/>
      <c r="C193" s="297"/>
      <c r="D193" s="297"/>
      <c r="E193" s="297"/>
      <c r="F193" s="318"/>
      <c r="G193" s="297"/>
      <c r="H193" s="297"/>
      <c r="I193" s="297"/>
      <c r="J193" s="297"/>
      <c r="K193" s="293"/>
    </row>
    <row r="194" ht="18.75" customHeight="1">
      <c r="B194" s="293"/>
      <c r="C194" s="297"/>
      <c r="D194" s="297"/>
      <c r="E194" s="297"/>
      <c r="F194" s="318"/>
      <c r="G194" s="297"/>
      <c r="H194" s="297"/>
      <c r="I194" s="297"/>
      <c r="J194" s="297"/>
      <c r="K194" s="293"/>
    </row>
    <row r="195" ht="18.75" customHeight="1">
      <c r="B195" s="304"/>
      <c r="C195" s="304"/>
      <c r="D195" s="304"/>
      <c r="E195" s="304"/>
      <c r="F195" s="304"/>
      <c r="G195" s="304"/>
      <c r="H195" s="304"/>
      <c r="I195" s="304"/>
      <c r="J195" s="304"/>
      <c r="K195" s="304"/>
    </row>
    <row r="196" ht="13.5">
      <c r="B196" s="283"/>
      <c r="C196" s="284"/>
      <c r="D196" s="284"/>
      <c r="E196" s="284"/>
      <c r="F196" s="284"/>
      <c r="G196" s="284"/>
      <c r="H196" s="284"/>
      <c r="I196" s="284"/>
      <c r="J196" s="284"/>
      <c r="K196" s="285"/>
    </row>
    <row r="197" ht="21">
      <c r="B197" s="286"/>
      <c r="C197" s="287" t="s">
        <v>557</v>
      </c>
      <c r="D197" s="287"/>
      <c r="E197" s="287"/>
      <c r="F197" s="287"/>
      <c r="G197" s="287"/>
      <c r="H197" s="287"/>
      <c r="I197" s="287"/>
      <c r="J197" s="287"/>
      <c r="K197" s="288"/>
    </row>
    <row r="198" ht="25.5" customHeight="1">
      <c r="B198" s="286"/>
      <c r="C198" s="355" t="s">
        <v>558</v>
      </c>
      <c r="D198" s="355"/>
      <c r="E198" s="355"/>
      <c r="F198" s="355" t="s">
        <v>559</v>
      </c>
      <c r="G198" s="356"/>
      <c r="H198" s="355" t="s">
        <v>560</v>
      </c>
      <c r="I198" s="355"/>
      <c r="J198" s="355"/>
      <c r="K198" s="288"/>
    </row>
    <row r="199" ht="5.25" customHeight="1">
      <c r="B199" s="319"/>
      <c r="C199" s="316"/>
      <c r="D199" s="316"/>
      <c r="E199" s="316"/>
      <c r="F199" s="316"/>
      <c r="G199" s="297"/>
      <c r="H199" s="316"/>
      <c r="I199" s="316"/>
      <c r="J199" s="316"/>
      <c r="K199" s="340"/>
    </row>
    <row r="200" ht="15" customHeight="1">
      <c r="B200" s="319"/>
      <c r="C200" s="297" t="s">
        <v>550</v>
      </c>
      <c r="D200" s="297"/>
      <c r="E200" s="297"/>
      <c r="F200" s="318" t="s">
        <v>45</v>
      </c>
      <c r="G200" s="297"/>
      <c r="H200" s="297" t="s">
        <v>561</v>
      </c>
      <c r="I200" s="297"/>
      <c r="J200" s="297"/>
      <c r="K200" s="340"/>
    </row>
    <row r="201" ht="15" customHeight="1">
      <c r="B201" s="319"/>
      <c r="C201" s="325"/>
      <c r="D201" s="297"/>
      <c r="E201" s="297"/>
      <c r="F201" s="318" t="s">
        <v>46</v>
      </c>
      <c r="G201" s="297"/>
      <c r="H201" s="297" t="s">
        <v>562</v>
      </c>
      <c r="I201" s="297"/>
      <c r="J201" s="297"/>
      <c r="K201" s="340"/>
    </row>
    <row r="202" ht="15" customHeight="1">
      <c r="B202" s="319"/>
      <c r="C202" s="325"/>
      <c r="D202" s="297"/>
      <c r="E202" s="297"/>
      <c r="F202" s="318" t="s">
        <v>49</v>
      </c>
      <c r="G202" s="297"/>
      <c r="H202" s="297" t="s">
        <v>563</v>
      </c>
      <c r="I202" s="297"/>
      <c r="J202" s="297"/>
      <c r="K202" s="340"/>
    </row>
    <row r="203" ht="15" customHeight="1">
      <c r="B203" s="319"/>
      <c r="C203" s="297"/>
      <c r="D203" s="297"/>
      <c r="E203" s="297"/>
      <c r="F203" s="318" t="s">
        <v>47</v>
      </c>
      <c r="G203" s="297"/>
      <c r="H203" s="297" t="s">
        <v>564</v>
      </c>
      <c r="I203" s="297"/>
      <c r="J203" s="297"/>
      <c r="K203" s="340"/>
    </row>
    <row r="204" ht="15" customHeight="1">
      <c r="B204" s="319"/>
      <c r="C204" s="297"/>
      <c r="D204" s="297"/>
      <c r="E204" s="297"/>
      <c r="F204" s="318" t="s">
        <v>48</v>
      </c>
      <c r="G204" s="297"/>
      <c r="H204" s="297" t="s">
        <v>565</v>
      </c>
      <c r="I204" s="297"/>
      <c r="J204" s="297"/>
      <c r="K204" s="340"/>
    </row>
    <row r="205" ht="15" customHeight="1">
      <c r="B205" s="319"/>
      <c r="C205" s="297"/>
      <c r="D205" s="297"/>
      <c r="E205" s="297"/>
      <c r="F205" s="318"/>
      <c r="G205" s="297"/>
      <c r="H205" s="297"/>
      <c r="I205" s="297"/>
      <c r="J205" s="297"/>
      <c r="K205" s="340"/>
    </row>
    <row r="206" ht="15" customHeight="1">
      <c r="B206" s="319"/>
      <c r="C206" s="297" t="s">
        <v>506</v>
      </c>
      <c r="D206" s="297"/>
      <c r="E206" s="297"/>
      <c r="F206" s="318" t="s">
        <v>87</v>
      </c>
      <c r="G206" s="297"/>
      <c r="H206" s="297" t="s">
        <v>566</v>
      </c>
      <c r="I206" s="297"/>
      <c r="J206" s="297"/>
      <c r="K206" s="340"/>
    </row>
    <row r="207" ht="15" customHeight="1">
      <c r="B207" s="319"/>
      <c r="C207" s="325"/>
      <c r="D207" s="297"/>
      <c r="E207" s="297"/>
      <c r="F207" s="318" t="s">
        <v>405</v>
      </c>
      <c r="G207" s="297"/>
      <c r="H207" s="297" t="s">
        <v>406</v>
      </c>
      <c r="I207" s="297"/>
      <c r="J207" s="297"/>
      <c r="K207" s="340"/>
    </row>
    <row r="208" ht="15" customHeight="1">
      <c r="B208" s="319"/>
      <c r="C208" s="297"/>
      <c r="D208" s="297"/>
      <c r="E208" s="297"/>
      <c r="F208" s="318" t="s">
        <v>403</v>
      </c>
      <c r="G208" s="297"/>
      <c r="H208" s="297" t="s">
        <v>567</v>
      </c>
      <c r="I208" s="297"/>
      <c r="J208" s="297"/>
      <c r="K208" s="340"/>
    </row>
    <row r="209" ht="15" customHeight="1">
      <c r="B209" s="357"/>
      <c r="C209" s="325"/>
      <c r="D209" s="325"/>
      <c r="E209" s="325"/>
      <c r="F209" s="318" t="s">
        <v>81</v>
      </c>
      <c r="G209" s="303"/>
      <c r="H209" s="344" t="s">
        <v>80</v>
      </c>
      <c r="I209" s="344"/>
      <c r="J209" s="344"/>
      <c r="K209" s="358"/>
    </row>
    <row r="210" ht="15" customHeight="1">
      <c r="B210" s="357"/>
      <c r="C210" s="325"/>
      <c r="D210" s="325"/>
      <c r="E210" s="325"/>
      <c r="F210" s="318" t="s">
        <v>407</v>
      </c>
      <c r="G210" s="303"/>
      <c r="H210" s="344" t="s">
        <v>568</v>
      </c>
      <c r="I210" s="344"/>
      <c r="J210" s="344"/>
      <c r="K210" s="358"/>
    </row>
    <row r="211" ht="15" customHeight="1">
      <c r="B211" s="357"/>
      <c r="C211" s="325"/>
      <c r="D211" s="325"/>
      <c r="E211" s="325"/>
      <c r="F211" s="359"/>
      <c r="G211" s="303"/>
      <c r="H211" s="360"/>
      <c r="I211" s="360"/>
      <c r="J211" s="360"/>
      <c r="K211" s="358"/>
    </row>
    <row r="212" ht="15" customHeight="1">
      <c r="B212" s="357"/>
      <c r="C212" s="297" t="s">
        <v>530</v>
      </c>
      <c r="D212" s="325"/>
      <c r="E212" s="325"/>
      <c r="F212" s="318">
        <v>1</v>
      </c>
      <c r="G212" s="303"/>
      <c r="H212" s="344" t="s">
        <v>569</v>
      </c>
      <c r="I212" s="344"/>
      <c r="J212" s="344"/>
      <c r="K212" s="358"/>
    </row>
    <row r="213" ht="15" customHeight="1">
      <c r="B213" s="357"/>
      <c r="C213" s="325"/>
      <c r="D213" s="325"/>
      <c r="E213" s="325"/>
      <c r="F213" s="318">
        <v>2</v>
      </c>
      <c r="G213" s="303"/>
      <c r="H213" s="344" t="s">
        <v>570</v>
      </c>
      <c r="I213" s="344"/>
      <c r="J213" s="344"/>
      <c r="K213" s="358"/>
    </row>
    <row r="214" ht="15" customHeight="1">
      <c r="B214" s="357"/>
      <c r="C214" s="325"/>
      <c r="D214" s="325"/>
      <c r="E214" s="325"/>
      <c r="F214" s="318">
        <v>3</v>
      </c>
      <c r="G214" s="303"/>
      <c r="H214" s="344" t="s">
        <v>571</v>
      </c>
      <c r="I214" s="344"/>
      <c r="J214" s="344"/>
      <c r="K214" s="358"/>
    </row>
    <row r="215" ht="15" customHeight="1">
      <c r="B215" s="357"/>
      <c r="C215" s="325"/>
      <c r="D215" s="325"/>
      <c r="E215" s="325"/>
      <c r="F215" s="318">
        <v>4</v>
      </c>
      <c r="G215" s="303"/>
      <c r="H215" s="344" t="s">
        <v>572</v>
      </c>
      <c r="I215" s="344"/>
      <c r="J215" s="344"/>
      <c r="K215" s="358"/>
    </row>
    <row r="216" ht="12.75" customHeight="1">
      <c r="B216" s="361"/>
      <c r="C216" s="362"/>
      <c r="D216" s="362"/>
      <c r="E216" s="362"/>
      <c r="F216" s="362"/>
      <c r="G216" s="362"/>
      <c r="H216" s="362"/>
      <c r="I216" s="362"/>
      <c r="J216" s="362"/>
      <c r="K216" s="363"/>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Václav Křišťál</dc:creator>
  <cp:lastModifiedBy>Václav Křišťál</cp:lastModifiedBy>
  <dcterms:created xsi:type="dcterms:W3CDTF">2018-11-01T15:29:24Z</dcterms:created>
  <dcterms:modified xsi:type="dcterms:W3CDTF">2018-11-01T15:29:28Z</dcterms:modified>
</cp:coreProperties>
</file>